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mci.sharepoint.com/sites/EEPractice/Shared Documents/4EG/WS-1 Deliverables/"/>
    </mc:Choice>
  </mc:AlternateContent>
  <xr:revisionPtr revIDLastSave="0" documentId="8_{F36E2A63-24B0-4998-9BBA-918507DA8488}" xr6:coauthVersionLast="47" xr6:coauthVersionMax="47" xr10:uidLastSave="{00000000-0000-0000-0000-000000000000}"/>
  <bookViews>
    <workbookView xWindow="-110" yWindow="-110" windowWidth="19420" windowHeight="10420" activeTab="1" xr2:uid="{00000000-000D-0000-FFFF-FFFF00000000}"/>
  </bookViews>
  <sheets>
    <sheet name="General information" sheetId="5" r:id="rId1"/>
    <sheet name="Example photos" sheetId="6" r:id="rId2"/>
    <sheet name="Results_sample name" sheetId="4" r:id="rId3"/>
    <sheet name="List of changes" sheetId="8"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5" i="4" l="1"/>
  <c r="E115" i="4" l="1"/>
  <c r="F115" i="4"/>
  <c r="F114" i="4"/>
  <c r="E114" i="4"/>
  <c r="D114" i="4"/>
  <c r="D115" i="4" s="1"/>
  <c r="D153" i="4" l="1"/>
  <c r="D116" i="4" l="1"/>
  <c r="D118" i="4" s="1"/>
  <c r="D119" i="4" l="1"/>
  <c r="D134" i="4"/>
  <c r="D133" i="4"/>
  <c r="D122" i="4" l="1"/>
  <c r="D126" i="4" s="1"/>
  <c r="D24" i="4"/>
  <c r="D25" i="4" l="1"/>
  <c r="F90" i="4"/>
  <c r="D96" i="4" s="1"/>
  <c r="D90" i="4"/>
  <c r="G89" i="4"/>
  <c r="G88" i="4"/>
  <c r="G87" i="4"/>
  <c r="G86" i="4"/>
  <c r="G85" i="4"/>
  <c r="D135" i="4" l="1"/>
  <c r="D28" i="4" s="1"/>
  <c r="E83" i="4"/>
  <c r="E84" i="4"/>
  <c r="E85" i="4"/>
  <c r="E86" i="4"/>
  <c r="E87" i="4"/>
  <c r="E88" i="4"/>
  <c r="E89" i="4"/>
  <c r="E82" i="4"/>
  <c r="G82" i="4" s="1"/>
  <c r="H82" i="4" s="1"/>
  <c r="E90" i="4" l="1"/>
  <c r="G83" i="4" s="1"/>
  <c r="H83" i="4" s="1"/>
  <c r="H90" i="4" l="1"/>
  <c r="D95" i="4" s="1"/>
  <c r="G90" i="4"/>
  <c r="D174" i="4"/>
  <c r="D173" i="4"/>
  <c r="B4" i="4" l="1"/>
  <c r="D152" i="4" l="1"/>
  <c r="D154" i="4" s="1"/>
  <c r="D48" i="4" s="1"/>
</calcChain>
</file>

<file path=xl/sharedStrings.xml><?xml version="1.0" encoding="utf-8"?>
<sst xmlns="http://schemas.openxmlformats.org/spreadsheetml/2006/main" count="572" uniqueCount="284">
  <si>
    <t>date</t>
  </si>
  <si>
    <t>text</t>
  </si>
  <si>
    <t>%</t>
  </si>
  <si>
    <t>absent</t>
  </si>
  <si>
    <t>partly present</t>
  </si>
  <si>
    <t>list</t>
  </si>
  <si>
    <t>ja</t>
  </si>
  <si>
    <t>nein</t>
  </si>
  <si>
    <t>wenige</t>
  </si>
  <si>
    <t>einige</t>
  </si>
  <si>
    <t>viele</t>
  </si>
  <si>
    <t>Einzelfasern</t>
  </si>
  <si>
    <t>Stippen</t>
  </si>
  <si>
    <t>kleine Partikel</t>
  </si>
  <si>
    <t>große Partikel</t>
  </si>
  <si>
    <t>unzerkleinert</t>
  </si>
  <si>
    <t>teilweise zerkleinert</t>
  </si>
  <si>
    <t>zerkleinert</t>
  </si>
  <si>
    <t>1st sheet adhesion test (accept coarse screening)</t>
  </si>
  <si>
    <t>1st visual apperance test (accept coarse screening)</t>
  </si>
  <si>
    <t>Content of dissolved and colloidal solids below 10 microns</t>
  </si>
  <si>
    <t>mm²/kg</t>
  </si>
  <si>
    <t>Area Iso 150 - 200 (µm)</t>
  </si>
  <si>
    <t>Total macrostickies area 150 - 200000 (µm)</t>
  </si>
  <si>
    <t>Area Iso 200 - 300 (µm)</t>
  </si>
  <si>
    <t>Area Iso 300 - 400 (µm)</t>
  </si>
  <si>
    <t>Area Iso 400 - 500 (µm)</t>
  </si>
  <si>
    <t>Area Iso 500 - 600 (µm)</t>
  </si>
  <si>
    <t>Area Iso 600 - 1000 (µm)</t>
  </si>
  <si>
    <t>Area Iso 1000 - 1500 (µm)</t>
  </si>
  <si>
    <t>Area Iso 1500 - 2000 (µm)</t>
  </si>
  <si>
    <t>Area Iso 2000 - 3000 (µm)</t>
  </si>
  <si>
    <t>Area Iso 3000 - 5000 (µm)</t>
  </si>
  <si>
    <t>Area Iso 5000 - 10.000 (µm)</t>
  </si>
  <si>
    <t>Area Iso 10.000 - 20.000 (µm)</t>
  </si>
  <si>
    <t>Area Iso 20.000 - 50.000 (µm)</t>
  </si>
  <si>
    <t>Area Iso 50.000 - 200.000 (µm)</t>
  </si>
  <si>
    <t>Macrostickies &lt; 2000 µm</t>
  </si>
  <si>
    <t>2nd sheet adhesion test (accept fine screening)</t>
  </si>
  <si>
    <t>2nd visual apperance test (accept fine screening)</t>
  </si>
  <si>
    <t>g</t>
  </si>
  <si>
    <t>yes</t>
  </si>
  <si>
    <t>no</t>
  </si>
  <si>
    <t>reminder</t>
  </si>
  <si>
    <t>10 min</t>
  </si>
  <si>
    <t>20 min</t>
  </si>
  <si>
    <t>check</t>
  </si>
  <si>
    <t>sample weight' minus 'output weight consistency' minus weight of sheet T1'</t>
  </si>
  <si>
    <t>Blue coloured --&gt; Calculated values</t>
  </si>
  <si>
    <t>Yellow marked --&gt; Drop-Down-List</t>
  </si>
  <si>
    <t>Coarse reject</t>
  </si>
  <si>
    <t>Coarse reject - Detail</t>
  </si>
  <si>
    <t>Fine reject</t>
  </si>
  <si>
    <t>Fine reject - Detail</t>
  </si>
  <si>
    <t>Macrostickies</t>
  </si>
  <si>
    <t>Macrostickies - Detail</t>
  </si>
  <si>
    <t>Photo name</t>
  </si>
  <si>
    <t>sample code_reject type</t>
  </si>
  <si>
    <t>4EG Test protocol - RESULTS</t>
  </si>
  <si>
    <t>few</t>
  </si>
  <si>
    <t>some</t>
  </si>
  <si>
    <t>many</t>
  </si>
  <si>
    <t>single fibres</t>
  </si>
  <si>
    <t>fibre flakes</t>
  </si>
  <si>
    <t>small particles</t>
  </si>
  <si>
    <t>large particles</t>
  </si>
  <si>
    <t>unfragmented</t>
  </si>
  <si>
    <t>partly fragmented</t>
  </si>
  <si>
    <t>fragmented</t>
  </si>
  <si>
    <t>Does the reject contain fibres?</t>
  </si>
  <si>
    <t>If yes, how many?</t>
  </si>
  <si>
    <t>How is the degree of fragmentation?</t>
  </si>
  <si>
    <t>e.g. DOMAS Version x.x</t>
  </si>
  <si>
    <t>REQUIRED RESULTS</t>
  </si>
  <si>
    <t>ADDITIONAL RESULTS</t>
  </si>
  <si>
    <t>Removal of certain disturbing non-fibre/non-paper components, e.g. lid, cap, …</t>
  </si>
  <si>
    <t>What material does non-fibre reject consist of?</t>
  </si>
  <si>
    <t>input weight' minus 'coarse reject weight'</t>
  </si>
  <si>
    <t>Click to go back to additional result - coarse screening</t>
  </si>
  <si>
    <t>Click to go back to additional result - fine screening</t>
  </si>
  <si>
    <t>assessment list</t>
  </si>
  <si>
    <t>Click to go to questionaire list coarse screening</t>
  </si>
  <si>
    <t>Click to go to questionaire list fine screening</t>
  </si>
  <si>
    <t>Click to go to assessment list 1st sheet adhesion</t>
  </si>
  <si>
    <t>Click to go to assessment list 1st visual apperance</t>
  </si>
  <si>
    <t>Click to go to assessment list 2nd sheet adhesion</t>
  </si>
  <si>
    <t>Click to go to assessment list 2nd visual apperance</t>
  </si>
  <si>
    <t>usually 5g</t>
  </si>
  <si>
    <t>Click to go back to additional result - required results macrostickies</t>
  </si>
  <si>
    <t>Click to go back to additional result - macrostickies average values</t>
  </si>
  <si>
    <t>Blue coloured and underlined --&gt; Hyper links</t>
  </si>
  <si>
    <t>Empty white cells, black coloured --&gt; for your entry</t>
  </si>
  <si>
    <t>Please add sample code in spreadsheet name (grey bar below)</t>
  </si>
  <si>
    <t>e.g. barrier coating, foils, metallization, adhesive application</t>
  </si>
  <si>
    <t>Ink-varnish</t>
  </si>
  <si>
    <t>Pigment-coating</t>
  </si>
  <si>
    <t>transparent</t>
  </si>
  <si>
    <t>mass colored</t>
  </si>
  <si>
    <t>other</t>
  </si>
  <si>
    <t>metal</t>
  </si>
  <si>
    <t>present (damaged sheet)</t>
  </si>
  <si>
    <t>1st adhesion test (accept coarse screening)</t>
  </si>
  <si>
    <t>2nd adhesion test (accept fine screening)</t>
  </si>
  <si>
    <t>2nd adhesion apperance test (accept fine screening) -Detail</t>
  </si>
  <si>
    <t>Description of procedure of the sheet adhesion test</t>
  </si>
  <si>
    <t>1st visual apperance test (accept coarse screening) - Front light</t>
  </si>
  <si>
    <t>1st visual apperance test (accept coarse screening) -Transmitted light</t>
  </si>
  <si>
    <t>2nd visual apperance test (accept fine screening)- Front light</t>
  </si>
  <si>
    <t>2nd visual apperance test (accept fine screening) -Transmitted light</t>
  </si>
  <si>
    <t>questionnaire list</t>
  </si>
  <si>
    <t>min</t>
  </si>
  <si>
    <t>usually 10min</t>
  </si>
  <si>
    <t>Sample preparation - Sample</t>
  </si>
  <si>
    <t>Sample preparation - Sample components</t>
  </si>
  <si>
    <t>A</t>
  </si>
  <si>
    <t>B</t>
  </si>
  <si>
    <t>C</t>
  </si>
  <si>
    <t>D</t>
  </si>
  <si>
    <t>E</t>
  </si>
  <si>
    <t>F</t>
  </si>
  <si>
    <t>G</t>
  </si>
  <si>
    <t>H</t>
  </si>
  <si>
    <t>Total</t>
  </si>
  <si>
    <t>#</t>
  </si>
  <si>
    <t>yes?</t>
  </si>
  <si>
    <t>Copy the formula from column H (sample input weight) for each additional component</t>
  </si>
  <si>
    <t>Adhesive applications, Handle, Bottom, other</t>
  </si>
  <si>
    <t>g/l</t>
  </si>
  <si>
    <t>Chemical oxygen demand - COD (related to total product)</t>
  </si>
  <si>
    <t>Evaporation residue - dissolved and colloidal solids (&lt;10 µm)</t>
  </si>
  <si>
    <t>g/g</t>
  </si>
  <si>
    <t>mg/L</t>
  </si>
  <si>
    <t>100-2000</t>
  </si>
  <si>
    <t xml:space="preserve">COD </t>
  </si>
  <si>
    <t>Cuvette testing range</t>
  </si>
  <si>
    <t>Weight in of filtrate</t>
  </si>
  <si>
    <t>Consistency of sample input (oven-dry)</t>
  </si>
  <si>
    <t>Weight of laboratory tray (empty)</t>
  </si>
  <si>
    <t>Weight of output (with laboratory tray)</t>
  </si>
  <si>
    <t>Evaporation residue of the sample (related to total product)</t>
  </si>
  <si>
    <t>Version</t>
  </si>
  <si>
    <t>Revision</t>
  </si>
  <si>
    <t>Author</t>
  </si>
  <si>
    <t>Change(s)</t>
  </si>
  <si>
    <t>4EG Test protocol - List of Changes</t>
  </si>
  <si>
    <t>4EG Test protocol - Example Photos</t>
  </si>
  <si>
    <t>V 22.1</t>
  </si>
  <si>
    <t>Vanessa Wortmann</t>
  </si>
  <si>
    <t>V 22.2</t>
  </si>
  <si>
    <t>V 21</t>
  </si>
  <si>
    <t xml:space="preserve">V22.3. </t>
  </si>
  <si>
    <t>Marie Geißler</t>
  </si>
  <si>
    <t>Chemical oxygen demand (optional)</t>
  </si>
  <si>
    <t>Tap water</t>
  </si>
  <si>
    <t>Reject weight</t>
  </si>
  <si>
    <t>Evaporation residue</t>
  </si>
  <si>
    <t>Evaporation residue of the product</t>
  </si>
  <si>
    <t>4EG Test protocol - General Information</t>
  </si>
  <si>
    <t>If yes, please describe (device, procedure, where)</t>
  </si>
  <si>
    <t>Sample name</t>
  </si>
  <si>
    <t>Semi-finished or finished product?</t>
  </si>
  <si>
    <t>Name and contact details of laboratory contact person</t>
  </si>
  <si>
    <t>Institute</t>
  </si>
  <si>
    <t>Determination of the dry content (Device / Quantity)</t>
  </si>
  <si>
    <t>Type of paper cover sheet (Company name)</t>
  </si>
  <si>
    <t>Type of board carriers (Company name)</t>
  </si>
  <si>
    <t>Type of filter (company, brand) and its specifications</t>
  </si>
  <si>
    <t>Type of the image analysing system (company, brand) and its specifications</t>
  </si>
  <si>
    <t>Use of drainage/thickening step for the fine screening accept  (yes/no)</t>
  </si>
  <si>
    <t>Presence of dry-removed components - yes/no? (Plastic lid, metal parts, textile parts)</t>
  </si>
  <si>
    <t>V22.4</t>
  </si>
  <si>
    <t>Fiiltrate used for COD determiantion stored in refrigerator</t>
  </si>
  <si>
    <t xml:space="preserve"> </t>
  </si>
  <si>
    <t>V22.5</t>
  </si>
  <si>
    <t>Adaption of the speadsheet for the beta release, renaming the version, more detailed questions about thickening in general information</t>
  </si>
  <si>
    <t>Type of Somerville Fractionator</t>
  </si>
  <si>
    <t xml:space="preserve"> V22.5 (28.09.2022)</t>
  </si>
  <si>
    <t>Date and place of the test</t>
  </si>
  <si>
    <t>Description of the sample preparation. Please include any complex preparation needs. Please describe the kind of sample and its different components.</t>
  </si>
  <si>
    <t>Please note here deviation from the procedure/handling if difficulties occurred</t>
  </si>
  <si>
    <t xml:space="preserve">Please note here any deviation from the method (e.g. use of a different sheet former) </t>
  </si>
  <si>
    <t>Short description of the sample. Please include information on the use of special additives or coatings if applicable (e.g. barrier coatings, wet strength agents). If possible, attach the sample datasheet.</t>
  </si>
  <si>
    <t>Production date of the sample</t>
  </si>
  <si>
    <t>mg/g Sample</t>
  </si>
  <si>
    <t>Assessment of the visual impurities (accept coarse screening)</t>
  </si>
  <si>
    <t>Type of visual impurties</t>
  </si>
  <si>
    <t>Type of visual impurties - Other or more than one</t>
  </si>
  <si>
    <t>Assessment of the visual impurities (accept fine screening)</t>
  </si>
  <si>
    <t>Paper and board material and product</t>
  </si>
  <si>
    <t>Sample receipt</t>
  </si>
  <si>
    <t>Artifical aging (3d, 60°C)</t>
  </si>
  <si>
    <t>Sample preparation</t>
  </si>
  <si>
    <t>Sample lab test</t>
  </si>
  <si>
    <t>Order</t>
  </si>
  <si>
    <t>Company</t>
  </si>
  <si>
    <t>Sample number</t>
  </si>
  <si>
    <t>Generic description</t>
  </si>
  <si>
    <t>Coarse reject determination</t>
  </si>
  <si>
    <t>Coarse reject (incl. dry removed components)</t>
  </si>
  <si>
    <t>Description of fibres/non-fibres and fragmentation</t>
  </si>
  <si>
    <t>Assessment of the handsheets tackiness as part of the sheet adhesion test (accept coarse screening)</t>
  </si>
  <si>
    <t>Macrosticky assessment (optional)</t>
  </si>
  <si>
    <t>Assessment of the handsheets tackiness as part of the sheet adhesion test (accept fine screening)</t>
  </si>
  <si>
    <t>Preparation - sample composition - components</t>
  </si>
  <si>
    <t>Type of component</t>
  </si>
  <si>
    <t>Weight
(air-dry)</t>
  </si>
  <si>
    <t>Content
(air-dry)</t>
  </si>
  <si>
    <t>Dry removed?</t>
  </si>
  <si>
    <t>Content without dry removed</t>
  </si>
  <si>
    <t>Sample input weight
(air-dry)</t>
  </si>
  <si>
    <t>Preparation</t>
  </si>
  <si>
    <t>Dry content (average)</t>
  </si>
  <si>
    <t>Sample input weight (oven-dry)</t>
  </si>
  <si>
    <t>Sample input weight (air-dry)</t>
  </si>
  <si>
    <t>Content of dry removed components</t>
  </si>
  <si>
    <r>
      <rPr>
        <b/>
        <sz val="11"/>
        <color theme="1"/>
        <rFont val="Calibri"/>
        <family val="2"/>
        <scheme val="minor"/>
      </rPr>
      <t>Disintegraton</t>
    </r>
    <r>
      <rPr>
        <sz val="11"/>
        <color theme="1"/>
        <rFont val="Calibri"/>
        <family val="2"/>
        <scheme val="minor"/>
      </rPr>
      <t xml:space="preserve"> ( acc. ISO 5263-1)</t>
    </r>
  </si>
  <si>
    <t>Disintegration time</t>
  </si>
  <si>
    <t>Foaming</t>
  </si>
  <si>
    <t>Turbidity of filtrat</t>
  </si>
  <si>
    <t>Sheet forming (total stock) - optional</t>
  </si>
  <si>
    <t>Weight of sheet T1 (oven-dry)</t>
  </si>
  <si>
    <t>Comments regarding disintegration, e.g. turbidity colour, height of foaming</t>
  </si>
  <si>
    <t>Coarse screening</t>
  </si>
  <si>
    <t xml:space="preserve">Input weight (oven-dry) </t>
  </si>
  <si>
    <t>Photographic documentation - coarse screening</t>
  </si>
  <si>
    <t xml:space="preserve">Coarse reject weight (oven-dry) </t>
  </si>
  <si>
    <t xml:space="preserve">Accept coarse screening weight (oven-dry) </t>
  </si>
  <si>
    <t>Coarse reject (related to total product)</t>
  </si>
  <si>
    <t>Sheet forming (accept coarse screening)</t>
  </si>
  <si>
    <t>Output weight consistency (oven-dry)</t>
  </si>
  <si>
    <t>Consistency (optional)</t>
  </si>
  <si>
    <t>Weight of sheet AC1 (oven-dry)</t>
  </si>
  <si>
    <t>Weight of sheet AC2 (oven-dry)</t>
  </si>
  <si>
    <t>Weight of sheet AC3 (oven-dry)</t>
  </si>
  <si>
    <r>
      <rPr>
        <b/>
        <sz val="11"/>
        <color theme="1"/>
        <rFont val="Calibri"/>
        <family val="2"/>
        <scheme val="minor"/>
      </rPr>
      <t xml:space="preserve">Fine screening </t>
    </r>
    <r>
      <rPr>
        <sz val="11"/>
        <color theme="1"/>
        <rFont val="Calibri"/>
        <family val="2"/>
        <scheme val="minor"/>
      </rPr>
      <t xml:space="preserve">(acc. TAPPI T275 sp18) </t>
    </r>
  </si>
  <si>
    <t>Photographic documentation - fine screening</t>
  </si>
  <si>
    <t xml:space="preserve">Fine reject weight (oven-dry) </t>
  </si>
  <si>
    <t xml:space="preserve">Accept fine screening weight (oven-dry) </t>
  </si>
  <si>
    <t>Fine reject (related to total product)</t>
  </si>
  <si>
    <t>Sheet forming (accept fine screening)</t>
  </si>
  <si>
    <t>Weight of sheet AF1 (oven-dry)</t>
  </si>
  <si>
    <t>Weight of sheet AF2 (oven-dry)</t>
  </si>
  <si>
    <r>
      <t>Macrostickies analysis</t>
    </r>
    <r>
      <rPr>
        <sz val="11"/>
        <color theme="1"/>
        <rFont val="Calibri"/>
        <family val="2"/>
        <scheme val="minor"/>
      </rPr>
      <t xml:space="preserve"> (acc. ISO 15360)</t>
    </r>
    <r>
      <rPr>
        <b/>
        <sz val="11"/>
        <color theme="1"/>
        <rFont val="Calibri"/>
        <family val="2"/>
        <scheme val="minor"/>
      </rPr>
      <t xml:space="preserve"> (optional)</t>
    </r>
  </si>
  <si>
    <t xml:space="preserve">Input macrostickies 1 weight (oven-dry) </t>
  </si>
  <si>
    <t>Screening time 1</t>
  </si>
  <si>
    <t>Photographic documentation - macrostickies 1</t>
  </si>
  <si>
    <t xml:space="preserve">Input macrostickies 2 weight (oven-dry) </t>
  </si>
  <si>
    <t>Screening time 2</t>
  </si>
  <si>
    <t>Photographic documentation - macrostickies 2</t>
  </si>
  <si>
    <t>Macrosticky assessment - average</t>
  </si>
  <si>
    <t>Type of software used for image analysis</t>
  </si>
  <si>
    <t>Macrostickies values</t>
  </si>
  <si>
    <t>Macrosticky assessment - single values</t>
  </si>
  <si>
    <t>Average</t>
  </si>
  <si>
    <t>Value MS1</t>
  </si>
  <si>
    <t>Value MS2</t>
  </si>
  <si>
    <t xml:space="preserve">First version of the spreadsheet </t>
  </si>
  <si>
    <t>Update in the calculation of the evaporation residue and the chemical oxygen demand</t>
  </si>
  <si>
    <t>The fine reject input (cell 133 of the sheet Results) was changed to 20</t>
  </si>
  <si>
    <t>Evaporation residue of the tap water added (Results cell E215-219),  sample consistency before the coarse screening excluded, optional artificial ageing (3d, 60°C) added</t>
  </si>
  <si>
    <t>1st Filtrate</t>
  </si>
  <si>
    <t>2st Filtrate</t>
  </si>
  <si>
    <t>Average evaporation residue</t>
  </si>
  <si>
    <t>Fine reject determination</t>
  </si>
  <si>
    <t>Fine reject (incl. dry removed components)</t>
  </si>
  <si>
    <t>Green coloured --&gt; Results of the calculations</t>
  </si>
  <si>
    <t>g/kg sample</t>
  </si>
  <si>
    <t>And of which type/size?</t>
  </si>
  <si>
    <t>Type of visual impurties - if other or more than one</t>
  </si>
  <si>
    <t>Does the reject contain non-fibres?</t>
  </si>
  <si>
    <t>Software used for the image analysis</t>
  </si>
  <si>
    <t>Comments regarding test procedure (e.g. deviations, circumstances, dry removed components)</t>
  </si>
  <si>
    <t>Chemical oxygen demand - COD (related to total product) - Optional</t>
  </si>
  <si>
    <t>100-2002</t>
  </si>
  <si>
    <t>Average COD</t>
  </si>
  <si>
    <t>Level 1</t>
  </si>
  <si>
    <t>Level 2</t>
  </si>
  <si>
    <t>Level 3</t>
  </si>
  <si>
    <t>Level 4</t>
  </si>
  <si>
    <t>Filtrate stored in the fridge (yes/no), chaning term "pulping" into "disintegraton", double determination of the evaporation residue and COD, evaporation residue and COD of tap water, calculation of the reject weight in cell D114 corrected, changes from feedback Consultative Group Summer 2022, Changing the Level of Visuale Impurities acc. to the decision tree</t>
  </si>
  <si>
    <t>sample code_Coarse reject</t>
  </si>
  <si>
    <r>
      <t>General Information:</t>
    </r>
    <r>
      <rPr>
        <b/>
        <u/>
        <sz val="11"/>
        <rFont val="Montserrat"/>
      </rPr>
      <t> </t>
    </r>
  </si>
  <si>
    <r>
      <t>Sample preparation: </t>
    </r>
    <r>
      <rPr>
        <sz val="11"/>
        <rFont val="Montserrat"/>
      </rPr>
      <t> </t>
    </r>
  </si>
  <si>
    <r>
      <t>Aggregates and other:</t>
    </r>
    <r>
      <rPr>
        <sz val="11"/>
        <rFont val="Montserrat"/>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</si>
</sst>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rgb="FFFF0000"/>
      <name val="Calibri"/>
      <family val="2"/>
      <scheme val="minor"/>
    </font>
    <font>
      <sz val="11"/>
      <color rgb="FF0070C0"/>
      <name val="Calibri"/>
      <family val="2"/>
      <scheme val="minor"/>
    </font>
    <font>
      <b/>
      <sz val="11"/>
      <name val="Calibri"/>
      <family val="2"/>
      <scheme val="minor"/>
    </font>
    <font>
      <u/>
      <sz val="11"/>
      <color theme="10"/>
      <name val="Calibri"/>
      <family val="2"/>
      <scheme val="minor"/>
    </font>
    <font>
      <sz val="16"/>
      <color theme="1"/>
      <name val="Calibri"/>
      <family val="2"/>
      <scheme val="minor"/>
    </font>
    <font>
      <b/>
      <sz val="16"/>
      <color theme="1"/>
      <name val="Calibri"/>
      <family val="2"/>
      <scheme val="minor"/>
    </font>
    <font>
      <sz val="20"/>
      <color theme="1"/>
      <name val="Calibri"/>
      <family val="2"/>
      <scheme val="minor"/>
    </font>
    <font>
      <b/>
      <sz val="20"/>
      <color rgb="FF0070C0"/>
      <name val="Calibri"/>
      <family val="2"/>
      <scheme val="minor"/>
    </font>
    <font>
      <b/>
      <u/>
      <sz val="11"/>
      <color rgb="FF0070C0"/>
      <name val="Calibri"/>
      <family val="2"/>
      <scheme val="minor"/>
    </font>
    <font>
      <b/>
      <sz val="11"/>
      <color rgb="FF0070C0"/>
      <name val="Calibri"/>
      <family val="2"/>
      <scheme val="minor"/>
    </font>
    <font>
      <b/>
      <sz val="16"/>
      <color theme="1"/>
      <name val="Montserrat"/>
    </font>
    <font>
      <sz val="11"/>
      <color theme="1"/>
      <name val="Montserrat"/>
    </font>
    <font>
      <b/>
      <u/>
      <sz val="11"/>
      <color theme="1"/>
      <name val="Montserrat"/>
    </font>
    <font>
      <b/>
      <u/>
      <sz val="11"/>
      <name val="Montserrat"/>
    </font>
    <font>
      <sz val="11"/>
      <name val="Montserrat"/>
    </font>
    <font>
      <b/>
      <sz val="11"/>
      <color theme="1"/>
      <name val="Montserrat"/>
    </font>
    <font>
      <sz val="10"/>
      <color rgb="FF000000"/>
      <name val="Montserrat"/>
    </font>
    <font>
      <sz val="10"/>
      <color theme="1"/>
      <name val="Montserrat"/>
    </font>
    <font>
      <b/>
      <u/>
      <sz val="10"/>
      <color theme="1"/>
      <name val="Montserrat"/>
    </font>
    <font>
      <b/>
      <sz val="10"/>
      <color theme="1"/>
      <name val="Montserrat"/>
    </font>
    <font>
      <sz val="16"/>
      <color theme="1"/>
      <name val="Montserrat"/>
    </font>
  </fonts>
  <fills count="19">
    <fill>
      <patternFill patternType="none"/>
    </fill>
    <fill>
      <patternFill patternType="gray125"/>
    </fill>
    <fill>
      <patternFill patternType="solid">
        <fgColor theme="4" tint="0.59999389629810485"/>
        <bgColor indexed="64"/>
      </patternFill>
    </fill>
    <fill>
      <patternFill patternType="solid">
        <fgColor theme="5" tint="0.39997558519241921"/>
        <bgColor indexed="64"/>
      </patternFill>
    </fill>
    <fill>
      <patternFill patternType="solid">
        <fgColor rgb="FFFFFFCC"/>
      </patternFill>
    </fill>
    <fill>
      <patternFill patternType="solid">
        <fgColor theme="9" tint="-0.249977111117893"/>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rgb="FFC6E567"/>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2" tint="-0.249977111117893"/>
        <bgColor indexed="64"/>
      </patternFill>
    </fill>
    <fill>
      <patternFill patternType="solid">
        <fgColor theme="0"/>
        <bgColor indexed="64"/>
      </patternFill>
    </fill>
    <fill>
      <patternFill patternType="solid">
        <fgColor rgb="FFC7E667"/>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9" fontId="1" fillId="0" borderId="0" applyFont="0" applyFill="0" applyBorder="0" applyAlignment="0" applyProtection="0"/>
    <xf numFmtId="0" fontId="1" fillId="4" borderId="5" applyNumberFormat="0" applyFont="0" applyAlignment="0" applyProtection="0"/>
    <xf numFmtId="0" fontId="7" fillId="0" borderId="0" applyNumberFormat="0" applyFill="0" applyBorder="0" applyAlignment="0" applyProtection="0"/>
  </cellStyleXfs>
  <cellXfs count="168">
    <xf numFmtId="0" fontId="0" fillId="0" borderId="0" xfId="0"/>
    <xf numFmtId="0" fontId="9" fillId="0" borderId="0" xfId="0" applyFont="1" applyAlignment="1">
      <alignment horizontal="center" vertical="center" wrapText="1"/>
    </xf>
    <xf numFmtId="0" fontId="6"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wrapText="1"/>
    </xf>
    <xf numFmtId="0" fontId="2" fillId="0" borderId="0" xfId="0" applyFont="1" applyAlignment="1">
      <alignment wrapText="1"/>
    </xf>
    <xf numFmtId="0" fontId="8" fillId="12" borderId="0" xfId="0" applyFont="1" applyFill="1" applyAlignment="1">
      <alignment horizontal="center" vertical="center"/>
    </xf>
    <xf numFmtId="0" fontId="8" fillId="0" borderId="0" xfId="0" applyFont="1" applyAlignment="1">
      <alignment horizontal="center" vertical="center"/>
    </xf>
    <xf numFmtId="0" fontId="0" fillId="12" borderId="0" xfId="0" applyFill="1"/>
    <xf numFmtId="0" fontId="8" fillId="12" borderId="0" xfId="0" applyFont="1" applyFill="1" applyAlignment="1" applyProtection="1">
      <alignment horizontal="center" vertical="center"/>
      <protection locked="0"/>
    </xf>
    <xf numFmtId="0" fontId="8" fillId="0" borderId="0" xfId="0" applyFont="1" applyAlignment="1" applyProtection="1">
      <alignment horizontal="center" vertical="center"/>
      <protection locked="0"/>
    </xf>
    <xf numFmtId="0" fontId="0" fillId="12" borderId="0" xfId="0" applyFill="1" applyProtection="1">
      <protection locked="0"/>
    </xf>
    <xf numFmtId="0" fontId="0" fillId="0" borderId="0" xfId="0" applyProtection="1">
      <protection locked="0"/>
    </xf>
    <xf numFmtId="0" fontId="10" fillId="0" borderId="0" xfId="0" applyFont="1" applyProtection="1">
      <protection locked="0"/>
    </xf>
    <xf numFmtId="0" fontId="11" fillId="14" borderId="0" xfId="0" applyFont="1" applyFill="1" applyAlignment="1" applyProtection="1">
      <alignment horizontal="left" vertical="top"/>
      <protection locked="0"/>
    </xf>
    <xf numFmtId="0" fontId="10" fillId="0" borderId="0" xfId="0" applyFont="1" applyAlignment="1" applyProtection="1">
      <alignment horizontal="center"/>
      <protection locked="0"/>
    </xf>
    <xf numFmtId="0" fontId="10" fillId="0" borderId="0" xfId="0" applyFont="1" applyAlignment="1" applyProtection="1">
      <alignment vertical="top"/>
      <protection locked="0"/>
    </xf>
    <xf numFmtId="0" fontId="0" fillId="4" borderId="5" xfId="2" applyFont="1" applyAlignment="1" applyProtection="1">
      <alignment horizontal="left" vertical="top"/>
      <protection locked="0"/>
    </xf>
    <xf numFmtId="0" fontId="0" fillId="0" borderId="0" xfId="0" applyAlignment="1" applyProtection="1">
      <alignment horizontal="center"/>
      <protection locked="0"/>
    </xf>
    <xf numFmtId="0" fontId="0" fillId="0" borderId="0" xfId="0" applyAlignment="1" applyProtection="1">
      <alignment vertical="top"/>
      <protection locked="0"/>
    </xf>
    <xf numFmtId="0" fontId="5" fillId="14" borderId="1" xfId="0" applyFont="1" applyFill="1" applyBorder="1" applyAlignment="1" applyProtection="1">
      <alignment horizontal="left" vertical="top"/>
      <protection locked="0"/>
    </xf>
    <xf numFmtId="0" fontId="0" fillId="0" borderId="7" xfId="0" applyBorder="1" applyAlignment="1" applyProtection="1">
      <alignment horizontal="left" vertical="top"/>
      <protection locked="0"/>
    </xf>
    <xf numFmtId="0" fontId="7" fillId="0" borderId="1" xfId="3" applyBorder="1" applyAlignment="1" applyProtection="1">
      <protection locked="0"/>
    </xf>
    <xf numFmtId="0" fontId="3" fillId="15" borderId="1" xfId="3" applyFont="1" applyFill="1" applyBorder="1" applyAlignment="1" applyProtection="1">
      <protection locked="0"/>
    </xf>
    <xf numFmtId="0" fontId="2" fillId="5" borderId="1" xfId="0" applyFont="1" applyFill="1" applyBorder="1" applyAlignment="1" applyProtection="1">
      <alignment horizontal="left" vertical="top"/>
      <protection locked="0"/>
    </xf>
    <xf numFmtId="0" fontId="3" fillId="0" borderId="1" xfId="0" applyFont="1" applyBorder="1" applyAlignment="1" applyProtection="1">
      <alignment horizontal="left" vertical="top" wrapText="1"/>
      <protection locked="0"/>
    </xf>
    <xf numFmtId="0" fontId="0" fillId="0" borderId="1" xfId="0" applyBorder="1" applyAlignment="1" applyProtection="1">
      <alignment horizontal="center"/>
      <protection locked="0"/>
    </xf>
    <xf numFmtId="14" fontId="0" fillId="0" borderId="1" xfId="0" applyNumberFormat="1" applyBorder="1" applyAlignment="1" applyProtection="1">
      <alignment horizontal="center"/>
      <protection locked="0"/>
    </xf>
    <xf numFmtId="0" fontId="0" fillId="4" borderId="5" xfId="2" applyFont="1" applyAlignment="1" applyProtection="1">
      <alignment horizontal="center"/>
      <protection locked="0"/>
    </xf>
    <xf numFmtId="0" fontId="0" fillId="4" borderId="5" xfId="2" applyFont="1" applyAlignment="1" applyProtection="1">
      <alignment vertical="top"/>
      <protection locked="0"/>
    </xf>
    <xf numFmtId="0" fontId="3" fillId="0" borderId="1" xfId="0" applyFont="1" applyBorder="1" applyAlignment="1" applyProtection="1">
      <alignment horizontal="left" vertical="top"/>
      <protection locked="0"/>
    </xf>
    <xf numFmtId="0" fontId="0" fillId="0" borderId="1" xfId="0" applyBorder="1" applyAlignment="1" applyProtection="1">
      <alignment horizontal="center" wrapText="1"/>
      <protection locked="0"/>
    </xf>
    <xf numFmtId="0" fontId="2" fillId="12" borderId="0" xfId="0" applyFont="1" applyFill="1" applyProtection="1">
      <protection locked="0"/>
    </xf>
    <xf numFmtId="0" fontId="0" fillId="12" borderId="0" xfId="0" applyFill="1" applyAlignment="1" applyProtection="1">
      <alignment horizontal="center"/>
      <protection locked="0"/>
    </xf>
    <xf numFmtId="0" fontId="2" fillId="0" borderId="0" xfId="0" applyFont="1" applyProtection="1">
      <protection locked="0"/>
    </xf>
    <xf numFmtId="0" fontId="0" fillId="15" borderId="1" xfId="0" applyFill="1" applyBorder="1" applyAlignment="1" applyProtection="1">
      <alignment horizontal="left" vertical="top" wrapText="1"/>
      <protection locked="0"/>
    </xf>
    <xf numFmtId="0" fontId="0" fillId="15" borderId="1" xfId="0" applyFill="1" applyBorder="1" applyAlignment="1" applyProtection="1">
      <alignment horizontal="center"/>
      <protection locked="0"/>
    </xf>
    <xf numFmtId="0" fontId="0" fillId="15" borderId="1" xfId="0" applyFill="1" applyBorder="1" applyAlignment="1" applyProtection="1">
      <alignment horizontal="left" vertical="top"/>
      <protection locked="0"/>
    </xf>
    <xf numFmtId="0" fontId="0" fillId="15" borderId="1" xfId="0" applyFill="1" applyBorder="1" applyAlignment="1" applyProtection="1">
      <alignment horizontal="center" wrapText="1"/>
      <protection locked="0"/>
    </xf>
    <xf numFmtId="0" fontId="2" fillId="8" borderId="1" xfId="0" applyFont="1" applyFill="1" applyBorder="1" applyAlignment="1" applyProtection="1">
      <alignment horizontal="left" vertical="top"/>
      <protection locked="0"/>
    </xf>
    <xf numFmtId="0" fontId="2" fillId="2" borderId="1" xfId="0" applyFont="1" applyFill="1" applyBorder="1" applyAlignment="1" applyProtection="1">
      <alignment horizontal="left" vertical="top"/>
      <protection locked="0"/>
    </xf>
    <xf numFmtId="0" fontId="0" fillId="0" borderId="0" xfId="0" applyAlignment="1" applyProtection="1">
      <alignment vertical="top" wrapText="1"/>
      <protection locked="0"/>
    </xf>
    <xf numFmtId="0" fontId="7" fillId="0" borderId="0" xfId="3" applyAlignment="1" applyProtection="1">
      <alignment vertical="top"/>
      <protection locked="0"/>
    </xf>
    <xf numFmtId="0" fontId="2" fillId="0" borderId="1" xfId="0" applyFont="1" applyBorder="1" applyAlignment="1" applyProtection="1">
      <alignment horizontal="left" vertical="top" indent="1"/>
      <protection locked="0"/>
    </xf>
    <xf numFmtId="0" fontId="0" fillId="4" borderId="5" xfId="2" applyFont="1" applyAlignment="1" applyProtection="1">
      <alignment horizontal="center" wrapText="1"/>
      <protection locked="0"/>
    </xf>
    <xf numFmtId="0" fontId="2" fillId="4" borderId="5" xfId="2" applyFont="1" applyAlignment="1" applyProtection="1">
      <alignment wrapText="1"/>
      <protection locked="0"/>
    </xf>
    <xf numFmtId="0" fontId="0" fillId="0" borderId="0" xfId="0" applyAlignment="1" applyProtection="1">
      <alignment wrapText="1"/>
      <protection locked="0"/>
    </xf>
    <xf numFmtId="0" fontId="0" fillId="0" borderId="1" xfId="0" applyBorder="1" applyAlignment="1" applyProtection="1">
      <alignment horizontal="left" vertical="top" indent="2"/>
      <protection locked="0"/>
    </xf>
    <xf numFmtId="0" fontId="0" fillId="4" borderId="5" xfId="2" applyFont="1" applyAlignment="1" applyProtection="1">
      <alignment wrapText="1"/>
      <protection locked="0"/>
    </xf>
    <xf numFmtId="0" fontId="0" fillId="0" borderId="1" xfId="0" applyBorder="1" applyAlignment="1" applyProtection="1">
      <alignment horizontal="left" vertical="top" wrapText="1" indent="2"/>
      <protection locked="0"/>
    </xf>
    <xf numFmtId="0" fontId="0" fillId="0" borderId="1" xfId="0" applyBorder="1" applyAlignment="1" applyProtection="1">
      <alignment horizontal="left" vertical="top" wrapText="1"/>
      <protection locked="0"/>
    </xf>
    <xf numFmtId="0" fontId="0" fillId="4" borderId="5" xfId="2" applyFont="1" applyAlignment="1" applyProtection="1">
      <alignment vertical="top" wrapText="1"/>
      <protection locked="0"/>
    </xf>
    <xf numFmtId="0" fontId="0" fillId="0" borderId="0" xfId="0" applyAlignment="1" applyProtection="1">
      <alignment horizontal="left" vertical="top"/>
      <protection locked="0"/>
    </xf>
    <xf numFmtId="0" fontId="0" fillId="0" borderId="1" xfId="0" applyBorder="1" applyAlignment="1" applyProtection="1">
      <alignment horizontal="left" vertical="top"/>
      <protection locked="0"/>
    </xf>
    <xf numFmtId="0" fontId="0" fillId="17" borderId="5" xfId="2"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2" fillId="11" borderId="1" xfId="0" applyFont="1" applyFill="1" applyBorder="1" applyAlignment="1" applyProtection="1">
      <alignment horizontal="left" vertical="top"/>
      <protection locked="0"/>
    </xf>
    <xf numFmtId="0" fontId="2" fillId="13" borderId="1" xfId="0" applyFont="1" applyFill="1" applyBorder="1" applyAlignment="1" applyProtection="1">
      <alignment horizontal="left" vertical="top"/>
      <protection locked="0"/>
    </xf>
    <xf numFmtId="0" fontId="2" fillId="10" borderId="1" xfId="0" applyFont="1" applyFill="1" applyBorder="1" applyAlignment="1" applyProtection="1">
      <alignment horizontal="left" vertical="top"/>
      <protection locked="0"/>
    </xf>
    <xf numFmtId="3" fontId="0" fillId="0" borderId="1" xfId="0" applyNumberFormat="1" applyBorder="1" applyAlignment="1" applyProtection="1">
      <alignment horizontal="center"/>
      <protection locked="0"/>
    </xf>
    <xf numFmtId="0" fontId="0" fillId="17" borderId="0" xfId="0" applyFill="1" applyProtection="1">
      <protection locked="0"/>
    </xf>
    <xf numFmtId="0" fontId="2" fillId="6" borderId="1" xfId="0" applyFont="1" applyFill="1" applyBorder="1" applyAlignment="1" applyProtection="1">
      <alignment vertical="top"/>
      <protection locked="0"/>
    </xf>
    <xf numFmtId="0" fontId="2" fillId="6" borderId="1" xfId="0" applyFont="1" applyFill="1" applyBorder="1" applyAlignment="1" applyProtection="1">
      <alignment horizontal="center" vertical="top"/>
      <protection locked="0"/>
    </xf>
    <xf numFmtId="0" fontId="2" fillId="6" borderId="1" xfId="0" applyFont="1" applyFill="1" applyBorder="1" applyAlignment="1" applyProtection="1">
      <alignment horizontal="center" vertical="top" wrapText="1"/>
      <protection locked="0"/>
    </xf>
    <xf numFmtId="0" fontId="2" fillId="6" borderId="6" xfId="0" applyFont="1" applyFill="1" applyBorder="1" applyAlignment="1" applyProtection="1">
      <alignment vertical="top"/>
      <protection locked="0"/>
    </xf>
    <xf numFmtId="0" fontId="2" fillId="6" borderId="6" xfId="0" applyFont="1" applyFill="1" applyBorder="1" applyAlignment="1" applyProtection="1">
      <alignment horizontal="center" vertical="top"/>
      <protection locked="0"/>
    </xf>
    <xf numFmtId="0" fontId="3" fillId="0" borderId="6" xfId="0" applyFont="1" applyBorder="1" applyAlignment="1" applyProtection="1">
      <alignment horizontal="left" vertical="top"/>
      <protection locked="0"/>
    </xf>
    <xf numFmtId="0" fontId="3" fillId="0" borderId="6" xfId="0" applyFont="1" applyBorder="1" applyAlignment="1" applyProtection="1">
      <alignment horizontal="center" vertical="top"/>
      <protection locked="0"/>
    </xf>
    <xf numFmtId="4" fontId="0" fillId="0" borderId="1" xfId="0" applyNumberFormat="1" applyBorder="1" applyAlignment="1" applyProtection="1">
      <alignment horizontal="center"/>
      <protection locked="0"/>
    </xf>
    <xf numFmtId="0" fontId="0" fillId="0" borderId="1" xfId="0" applyBorder="1" applyAlignment="1" applyProtection="1">
      <alignment horizontal="center" vertical="top"/>
      <protection locked="0"/>
    </xf>
    <xf numFmtId="0" fontId="0" fillId="0" borderId="6" xfId="0" applyBorder="1" applyAlignment="1" applyProtection="1">
      <alignment horizontal="center"/>
      <protection locked="0"/>
    </xf>
    <xf numFmtId="10" fontId="0" fillId="0" borderId="1" xfId="1" applyNumberFormat="1" applyFont="1" applyBorder="1" applyAlignment="1" applyProtection="1">
      <alignment horizontal="center"/>
      <protection locked="0"/>
    </xf>
    <xf numFmtId="0" fontId="3" fillId="15" borderId="6" xfId="0" applyFont="1" applyFill="1" applyBorder="1" applyAlignment="1" applyProtection="1">
      <alignment horizontal="left" vertical="top"/>
      <protection locked="0"/>
    </xf>
    <xf numFmtId="0" fontId="2" fillId="15" borderId="6" xfId="0" applyFont="1" applyFill="1" applyBorder="1" applyAlignment="1" applyProtection="1">
      <alignment horizontal="center"/>
      <protection locked="0"/>
    </xf>
    <xf numFmtId="0" fontId="0" fillId="0" borderId="1" xfId="0" applyBorder="1" applyAlignment="1" applyProtection="1">
      <alignment vertical="center"/>
      <protection locked="0"/>
    </xf>
    <xf numFmtId="3" fontId="0" fillId="4" borderId="5" xfId="2" applyNumberFormat="1" applyFont="1" applyAlignment="1" applyProtection="1">
      <alignment horizontal="center"/>
      <protection locked="0"/>
    </xf>
    <xf numFmtId="0" fontId="0" fillId="0" borderId="1" xfId="0" applyBorder="1" applyProtection="1">
      <protection locked="0"/>
    </xf>
    <xf numFmtId="0" fontId="0" fillId="0" borderId="0" xfId="0" applyAlignment="1" applyProtection="1">
      <alignment horizontal="center" vertical="top"/>
      <protection locked="0"/>
    </xf>
    <xf numFmtId="0" fontId="2" fillId="8" borderId="1" xfId="0" applyFont="1" applyFill="1" applyBorder="1" applyAlignment="1" applyProtection="1">
      <alignment horizontal="center" vertical="top"/>
      <protection locked="0"/>
    </xf>
    <xf numFmtId="0" fontId="2" fillId="8" borderId="4" xfId="0" applyFont="1" applyFill="1" applyBorder="1" applyAlignment="1" applyProtection="1">
      <alignment horizontal="center" vertical="top"/>
      <protection locked="0"/>
    </xf>
    <xf numFmtId="0" fontId="5" fillId="17" borderId="1" xfId="1" applyNumberFormat="1" applyFont="1" applyFill="1" applyBorder="1" applyAlignment="1" applyProtection="1">
      <alignment horizontal="center"/>
      <protection locked="0"/>
    </xf>
    <xf numFmtId="0" fontId="13" fillId="17" borderId="1" xfId="1" applyNumberFormat="1" applyFont="1" applyFill="1" applyBorder="1" applyAlignment="1" applyProtection="1">
      <alignment horizontal="center"/>
      <protection locked="0"/>
    </xf>
    <xf numFmtId="0" fontId="3" fillId="17" borderId="1" xfId="1" applyNumberFormat="1" applyFont="1" applyFill="1" applyBorder="1" applyAlignment="1" applyProtection="1">
      <alignment horizontal="center"/>
      <protection locked="0"/>
    </xf>
    <xf numFmtId="0" fontId="2" fillId="8" borderId="2" xfId="0" applyFont="1" applyFill="1" applyBorder="1" applyAlignment="1" applyProtection="1">
      <alignment vertical="top"/>
      <protection locked="0"/>
    </xf>
    <xf numFmtId="0" fontId="2" fillId="8" borderId="3" xfId="0" applyFont="1" applyFill="1" applyBorder="1" applyAlignment="1" applyProtection="1">
      <alignment vertical="top"/>
      <protection locked="0"/>
    </xf>
    <xf numFmtId="4" fontId="3" fillId="17" borderId="1" xfId="0" applyNumberFormat="1" applyFont="1" applyFill="1" applyBorder="1" applyAlignment="1" applyProtection="1">
      <alignment horizontal="center"/>
      <protection locked="0"/>
    </xf>
    <xf numFmtId="0" fontId="0" fillId="0" borderId="0" xfId="0" quotePrefix="1" applyProtection="1">
      <protection locked="0"/>
    </xf>
    <xf numFmtId="0" fontId="0" fillId="9" borderId="1" xfId="0" applyFill="1" applyBorder="1" applyAlignment="1" applyProtection="1">
      <alignment vertical="center" wrapText="1"/>
      <protection locked="0"/>
    </xf>
    <xf numFmtId="4" fontId="5" fillId="0" borderId="1" xfId="0" applyNumberFormat="1" applyFont="1" applyBorder="1" applyAlignment="1" applyProtection="1">
      <alignment horizontal="center"/>
      <protection locked="0"/>
    </xf>
    <xf numFmtId="0" fontId="0" fillId="15" borderId="1" xfId="0" applyFill="1" applyBorder="1" applyAlignment="1" applyProtection="1">
      <alignment vertical="center"/>
      <protection locked="0"/>
    </xf>
    <xf numFmtId="3" fontId="2" fillId="15" borderId="1" xfId="0" applyNumberFormat="1" applyFont="1" applyFill="1" applyBorder="1" applyAlignment="1" applyProtection="1">
      <alignment horizontal="center"/>
      <protection locked="0"/>
    </xf>
    <xf numFmtId="0" fontId="5" fillId="0" borderId="0" xfId="0" applyFont="1" applyAlignment="1" applyProtection="1">
      <alignment horizontal="left" vertical="top" indent="6"/>
      <protection locked="0"/>
    </xf>
    <xf numFmtId="0" fontId="4" fillId="0" borderId="0" xfId="0" applyFont="1" applyAlignment="1" applyProtection="1">
      <alignment horizontal="left" vertical="top"/>
      <protection locked="0"/>
    </xf>
    <xf numFmtId="0" fontId="2" fillId="8" borderId="1" xfId="0" applyFont="1" applyFill="1" applyBorder="1" applyAlignment="1" applyProtection="1">
      <alignment vertical="top"/>
      <protection locked="0"/>
    </xf>
    <xf numFmtId="0" fontId="0" fillId="11" borderId="1" xfId="0" applyFill="1" applyBorder="1" applyAlignment="1" applyProtection="1">
      <alignment horizontal="left" vertical="top"/>
      <protection locked="0"/>
    </xf>
    <xf numFmtId="0" fontId="2" fillId="10" borderId="1" xfId="0" applyFont="1" applyFill="1" applyBorder="1" applyProtection="1">
      <protection locked="0"/>
    </xf>
    <xf numFmtId="0" fontId="0" fillId="0" borderId="0" xfId="0" quotePrefix="1" applyAlignment="1" applyProtection="1">
      <alignment vertical="top"/>
      <protection locked="0"/>
    </xf>
    <xf numFmtId="0" fontId="0" fillId="10" borderId="1" xfId="0" applyFill="1" applyBorder="1" applyAlignment="1" applyProtection="1">
      <alignment horizontal="center"/>
      <protection locked="0"/>
    </xf>
    <xf numFmtId="0" fontId="2" fillId="16" borderId="1" xfId="0" applyFont="1" applyFill="1" applyBorder="1" applyAlignment="1" applyProtection="1">
      <alignment horizontal="left" vertical="top"/>
      <protection locked="0"/>
    </xf>
    <xf numFmtId="0" fontId="0" fillId="16" borderId="1" xfId="0" applyFill="1" applyBorder="1" applyAlignment="1" applyProtection="1">
      <alignment horizontal="center"/>
      <protection locked="0"/>
    </xf>
    <xf numFmtId="10" fontId="5" fillId="14" borderId="1" xfId="1" applyNumberFormat="1" applyFont="1" applyFill="1" applyBorder="1" applyAlignment="1" applyProtection="1">
      <alignment horizontal="center"/>
    </xf>
    <xf numFmtId="4" fontId="5" fillId="14" borderId="1" xfId="0" applyNumberFormat="1" applyFont="1" applyFill="1" applyBorder="1" applyAlignment="1">
      <alignment horizontal="center"/>
    </xf>
    <xf numFmtId="164" fontId="5" fillId="14" borderId="1" xfId="1" applyNumberFormat="1" applyFont="1" applyFill="1" applyBorder="1" applyAlignment="1" applyProtection="1">
      <alignment horizontal="center" vertical="center"/>
    </xf>
    <xf numFmtId="164" fontId="12" fillId="14" borderId="1" xfId="1" applyNumberFormat="1" applyFont="1" applyFill="1" applyBorder="1" applyAlignment="1" applyProtection="1">
      <alignment horizontal="center" vertical="center"/>
    </xf>
    <xf numFmtId="4" fontId="12" fillId="14" borderId="1" xfId="0" applyNumberFormat="1" applyFont="1" applyFill="1" applyBorder="1" applyAlignment="1">
      <alignment horizontal="center"/>
    </xf>
    <xf numFmtId="164" fontId="13" fillId="14" borderId="1" xfId="1" applyNumberFormat="1" applyFont="1" applyFill="1" applyBorder="1" applyAlignment="1" applyProtection="1">
      <alignment horizontal="center" vertical="center"/>
    </xf>
    <xf numFmtId="0" fontId="13" fillId="14" borderId="1" xfId="1" applyNumberFormat="1" applyFont="1" applyFill="1" applyBorder="1" applyAlignment="1" applyProtection="1">
      <alignment horizontal="center"/>
    </xf>
    <xf numFmtId="10" fontId="13" fillId="14" borderId="1" xfId="1" applyNumberFormat="1" applyFont="1" applyFill="1" applyBorder="1" applyAlignment="1" applyProtection="1">
      <alignment horizontal="center"/>
    </xf>
    <xf numFmtId="4" fontId="13" fillId="14" borderId="1" xfId="0" applyNumberFormat="1" applyFont="1" applyFill="1" applyBorder="1" applyAlignment="1">
      <alignment horizontal="center"/>
    </xf>
    <xf numFmtId="3" fontId="5" fillId="14" borderId="1" xfId="0" applyNumberFormat="1" applyFont="1" applyFill="1" applyBorder="1" applyAlignment="1">
      <alignment horizontal="center"/>
    </xf>
    <xf numFmtId="0" fontId="2" fillId="0" borderId="0" xfId="0" applyFont="1" applyAlignment="1">
      <alignment horizontal="center" vertical="center"/>
    </xf>
    <xf numFmtId="0" fontId="2" fillId="16" borderId="1" xfId="0" applyFont="1" applyFill="1" applyBorder="1" applyAlignment="1" applyProtection="1">
      <alignment horizontal="left" vertical="top"/>
      <protection locked="0"/>
    </xf>
    <xf numFmtId="0" fontId="2" fillId="8" borderId="1" xfId="0" applyFont="1" applyFill="1" applyBorder="1" applyAlignment="1" applyProtection="1">
      <alignment horizontal="left" vertical="top"/>
      <protection locked="0"/>
    </xf>
    <xf numFmtId="0" fontId="7" fillId="0" borderId="2" xfId="3" applyBorder="1" applyAlignment="1" applyProtection="1">
      <alignment horizontal="center"/>
      <protection locked="0"/>
    </xf>
    <xf numFmtId="0" fontId="7" fillId="0" borderId="4" xfId="3" applyBorder="1" applyAlignment="1" applyProtection="1">
      <alignment horizontal="center"/>
      <protection locked="0"/>
    </xf>
    <xf numFmtId="0" fontId="2" fillId="10" borderId="1" xfId="0" applyFont="1" applyFill="1" applyBorder="1" applyAlignment="1" applyProtection="1">
      <alignment horizontal="left" vertical="top"/>
      <protection locked="0"/>
    </xf>
    <xf numFmtId="0" fontId="2" fillId="3" borderId="1" xfId="0" applyFont="1" applyFill="1" applyBorder="1" applyAlignment="1" applyProtection="1">
      <alignment horizontal="center" vertical="top" wrapText="1"/>
      <protection locked="0"/>
    </xf>
    <xf numFmtId="0" fontId="0" fillId="0" borderId="1" xfId="0" applyBorder="1" applyAlignment="1" applyProtection="1">
      <alignment horizontal="left" vertical="top" wrapText="1"/>
      <protection locked="0"/>
    </xf>
    <xf numFmtId="0" fontId="2" fillId="6" borderId="1" xfId="0" applyFont="1" applyFill="1" applyBorder="1" applyAlignment="1" applyProtection="1">
      <alignment horizontal="left" vertical="top"/>
      <protection locked="0"/>
    </xf>
    <xf numFmtId="0" fontId="0" fillId="7" borderId="1" xfId="0" applyFill="1" applyBorder="1" applyAlignment="1" applyProtection="1">
      <alignment horizontal="left" vertical="top"/>
      <protection locked="0"/>
    </xf>
    <xf numFmtId="0" fontId="2" fillId="7" borderId="1" xfId="0" applyFont="1" applyFill="1" applyBorder="1" applyAlignment="1" applyProtection="1">
      <alignment horizontal="left" vertical="top"/>
      <protection locked="0"/>
    </xf>
    <xf numFmtId="0" fontId="0" fillId="0" borderId="1" xfId="0" applyBorder="1" applyAlignment="1" applyProtection="1">
      <alignment horizontal="center" vertical="top"/>
      <protection locked="0"/>
    </xf>
    <xf numFmtId="0" fontId="2" fillId="8" borderId="2" xfId="0" applyFont="1" applyFill="1" applyBorder="1" applyAlignment="1" applyProtection="1">
      <alignment horizontal="center" vertical="top"/>
      <protection locked="0"/>
    </xf>
    <xf numFmtId="0" fontId="2" fillId="8" borderId="3" xfId="0" applyFont="1" applyFill="1" applyBorder="1" applyAlignment="1" applyProtection="1">
      <alignment horizontal="center" vertical="top"/>
      <protection locked="0"/>
    </xf>
    <xf numFmtId="0" fontId="2" fillId="0" borderId="2"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9" fillId="0" borderId="0" xfId="0" applyFont="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11" borderId="1" xfId="0" applyFont="1" applyFill="1" applyBorder="1" applyAlignment="1" applyProtection="1">
      <alignment horizontal="left" vertical="top"/>
      <protection locked="0"/>
    </xf>
    <xf numFmtId="0" fontId="2" fillId="8" borderId="2" xfId="0" applyFont="1" applyFill="1" applyBorder="1" applyAlignment="1" applyProtection="1">
      <alignment horizontal="left" vertical="top"/>
      <protection locked="0"/>
    </xf>
    <xf numFmtId="0" fontId="2" fillId="8" borderId="3" xfId="0" applyFont="1" applyFill="1" applyBorder="1" applyAlignment="1" applyProtection="1">
      <alignment horizontal="left" vertical="top"/>
      <protection locked="0"/>
    </xf>
    <xf numFmtId="0" fontId="2" fillId="8" borderId="4" xfId="0" applyFont="1" applyFill="1" applyBorder="1" applyAlignment="1" applyProtection="1">
      <alignment horizontal="left" vertical="top"/>
      <protection locked="0"/>
    </xf>
    <xf numFmtId="0" fontId="0" fillId="0" borderId="2" xfId="0" applyBorder="1" applyAlignment="1" applyProtection="1">
      <alignment horizontal="center"/>
      <protection locked="0"/>
    </xf>
    <xf numFmtId="0" fontId="0" fillId="0" borderId="4" xfId="0" applyBorder="1" applyAlignment="1" applyProtection="1">
      <alignment horizontal="center"/>
      <protection locked="0"/>
    </xf>
    <xf numFmtId="0" fontId="14" fillId="0" borderId="0" xfId="0" applyFont="1" applyAlignment="1">
      <alignment horizontal="center" vertical="center" wrapText="1"/>
    </xf>
    <xf numFmtId="0" fontId="15" fillId="0" borderId="0" xfId="0" applyFont="1" applyAlignment="1">
      <alignment wrapText="1"/>
    </xf>
    <xf numFmtId="0" fontId="16" fillId="12" borderId="1" xfId="0" applyFont="1" applyFill="1" applyBorder="1"/>
    <xf numFmtId="0" fontId="18" fillId="0" borderId="1" xfId="0" applyFont="1" applyBorder="1" applyAlignment="1">
      <alignment horizontal="left" vertical="center" wrapText="1"/>
    </xf>
    <xf numFmtId="0" fontId="15" fillId="0" borderId="1" xfId="0" applyFont="1" applyBorder="1"/>
    <xf numFmtId="0" fontId="15" fillId="0" borderId="1" xfId="0" applyFont="1" applyBorder="1" applyAlignment="1">
      <alignment wrapText="1"/>
    </xf>
    <xf numFmtId="0" fontId="18" fillId="0" borderId="0" xfId="0" applyFont="1" applyAlignment="1">
      <alignment horizontal="left" vertical="center" wrapText="1"/>
    </xf>
    <xf numFmtId="0" fontId="15" fillId="0" borderId="0" xfId="0" applyFont="1"/>
    <xf numFmtId="0" fontId="18" fillId="0" borderId="1" xfId="0" applyFont="1" applyBorder="1" applyAlignment="1">
      <alignment horizontal="left" vertical="center" wrapText="1" indent="2"/>
    </xf>
    <xf numFmtId="0" fontId="20" fillId="0" borderId="0" xfId="0" applyFont="1" applyAlignment="1">
      <alignment wrapText="1"/>
    </xf>
    <xf numFmtId="0" fontId="21" fillId="0" borderId="0" xfId="0" applyFont="1"/>
    <xf numFmtId="0" fontId="23" fillId="5" borderId="0" xfId="0" applyFont="1" applyFill="1"/>
    <xf numFmtId="0" fontId="21" fillId="5" borderId="0" xfId="0" applyFont="1" applyFill="1"/>
    <xf numFmtId="0" fontId="23" fillId="8" borderId="0" xfId="0" applyFont="1" applyFill="1"/>
    <xf numFmtId="0" fontId="21" fillId="8" borderId="0" xfId="0" applyFont="1" applyFill="1"/>
    <xf numFmtId="0" fontId="23" fillId="11" borderId="0" xfId="0" applyFont="1" applyFill="1"/>
    <xf numFmtId="0" fontId="21" fillId="11" borderId="0" xfId="0" applyFont="1" applyFill="1"/>
    <xf numFmtId="0" fontId="23" fillId="10" borderId="0" xfId="0" applyFont="1" applyFill="1"/>
    <xf numFmtId="0" fontId="21" fillId="10" borderId="0" xfId="0" applyFont="1" applyFill="1"/>
    <xf numFmtId="0" fontId="23" fillId="8" borderId="0" xfId="0" applyFont="1" applyFill="1" applyAlignment="1">
      <alignment vertical="top"/>
    </xf>
    <xf numFmtId="0" fontId="23" fillId="11" borderId="0" xfId="0" applyFont="1" applyFill="1" applyAlignment="1">
      <alignment vertical="top"/>
    </xf>
    <xf numFmtId="0" fontId="24" fillId="12" borderId="0" xfId="0" applyFont="1" applyFill="1" applyAlignment="1">
      <alignment horizontal="center" vertical="center"/>
    </xf>
    <xf numFmtId="0" fontId="19" fillId="0" borderId="0" xfId="0" applyFont="1" applyAlignment="1">
      <alignment horizontal="center" vertical="center"/>
    </xf>
    <xf numFmtId="0" fontId="23" fillId="0" borderId="0" xfId="0" applyFont="1" applyAlignment="1">
      <alignment horizontal="center"/>
    </xf>
    <xf numFmtId="0" fontId="21" fillId="0" borderId="0" xfId="0" applyFont="1" applyAlignment="1">
      <alignment horizontal="center"/>
    </xf>
    <xf numFmtId="14" fontId="21" fillId="0" borderId="0" xfId="0" applyNumberFormat="1" applyFont="1"/>
    <xf numFmtId="14" fontId="21" fillId="0" borderId="0" xfId="0" applyNumberFormat="1" applyFont="1" applyAlignment="1">
      <alignment horizontal="center"/>
    </xf>
    <xf numFmtId="0" fontId="21" fillId="0" borderId="0" xfId="0" applyFont="1" applyAlignment="1">
      <alignment horizontal="left"/>
    </xf>
    <xf numFmtId="0" fontId="21" fillId="0" borderId="0" xfId="0" applyFont="1" applyAlignment="1">
      <alignment horizontal="left" wrapText="1"/>
    </xf>
    <xf numFmtId="0" fontId="21" fillId="0" borderId="0" xfId="0" applyFont="1" applyAlignment="1">
      <alignment wrapText="1"/>
    </xf>
    <xf numFmtId="0" fontId="8" fillId="18" borderId="0" xfId="0" applyFont="1" applyFill="1" applyAlignment="1">
      <alignment horizontal="center" vertical="center"/>
    </xf>
    <xf numFmtId="0" fontId="0" fillId="18" borderId="0" xfId="0" applyFill="1"/>
    <xf numFmtId="0" fontId="16" fillId="18" borderId="1" xfId="0" applyFont="1" applyFill="1" applyBorder="1"/>
    <xf numFmtId="0" fontId="22" fillId="18" borderId="0" xfId="0" applyFont="1" applyFill="1"/>
  </cellXfs>
  <cellStyles count="4">
    <cellStyle name="Hyperlink" xfId="3" builtinId="8"/>
    <cellStyle name="Normal" xfId="0" builtinId="0"/>
    <cellStyle name="Note" xfId="2" builtinId="10"/>
    <cellStyle name="Percent" xfId="1" builtinId="5"/>
  </cellStyles>
  <dxfs count="0"/>
  <tableStyles count="0" defaultTableStyle="TableStyleMedium2" defaultPivotStyle="PivotStyleLight16"/>
  <colors>
    <mruColors>
      <color rgb="FFC7E6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18" Type="http://schemas.openxmlformats.org/officeDocument/2006/relationships/image" Target="../media/image17.png"/><Relationship Id="rId3" Type="http://schemas.openxmlformats.org/officeDocument/2006/relationships/image" Target="../media/image4.jpeg"/><Relationship Id="rId21" Type="http://schemas.openxmlformats.org/officeDocument/2006/relationships/image" Target="../media/image20.png"/><Relationship Id="rId7" Type="http://schemas.openxmlformats.org/officeDocument/2006/relationships/image" Target="../media/image8.jpeg"/><Relationship Id="rId12" Type="http://schemas.openxmlformats.org/officeDocument/2006/relationships/image" Target="../media/image13.jpeg"/><Relationship Id="rId17" Type="http://schemas.microsoft.com/office/2007/relationships/hdphoto" Target="../media/hdphoto2.wdp"/><Relationship Id="rId2" Type="http://schemas.openxmlformats.org/officeDocument/2006/relationships/image" Target="../media/image3.jpeg"/><Relationship Id="rId16" Type="http://schemas.openxmlformats.org/officeDocument/2006/relationships/image" Target="../media/image16.png"/><Relationship Id="rId20" Type="http://schemas.openxmlformats.org/officeDocument/2006/relationships/image" Target="../media/image19.pn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1.jpeg"/><Relationship Id="rId19" Type="http://schemas.openxmlformats.org/officeDocument/2006/relationships/image" Target="../media/image18.png"/><Relationship Id="rId4" Type="http://schemas.openxmlformats.org/officeDocument/2006/relationships/image" Target="../media/image5.jpeg"/><Relationship Id="rId9" Type="http://schemas.openxmlformats.org/officeDocument/2006/relationships/image" Target="../media/image10.png"/><Relationship Id="rId14" Type="http://schemas.microsoft.com/office/2007/relationships/hdphoto" Target="../media/hdphoto1.wdp"/><Relationship Id="rId22"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203199</xdr:colOff>
      <xdr:row>0</xdr:row>
      <xdr:rowOff>38100</xdr:rowOff>
    </xdr:from>
    <xdr:to>
      <xdr:col>1</xdr:col>
      <xdr:colOff>489088</xdr:colOff>
      <xdr:row>1</xdr:row>
      <xdr:rowOff>171450</xdr:rowOff>
    </xdr:to>
    <xdr:pic>
      <xdr:nvPicPr>
        <xdr:cNvPr id="4" name="Picture 3">
          <a:extLst>
            <a:ext uri="{FF2B5EF4-FFF2-40B4-BE49-F238E27FC236}">
              <a16:creationId xmlns:a16="http://schemas.microsoft.com/office/drawing/2014/main" id="{8C189ECC-83F2-ECB4-6064-4A43B749C3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49" y="38100"/>
          <a:ext cx="285889" cy="400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61875</xdr:colOff>
      <xdr:row>20</xdr:row>
      <xdr:rowOff>109500</xdr:rowOff>
    </xdr:from>
    <xdr:to>
      <xdr:col>11</xdr:col>
      <xdr:colOff>701040</xdr:colOff>
      <xdr:row>34</xdr:row>
      <xdr:rowOff>98599</xdr:rowOff>
    </xdr:to>
    <xdr:pic>
      <xdr:nvPicPr>
        <xdr:cNvPr id="7" name="Grafik 6">
          <a:extLst>
            <a:ext uri="{FF2B5EF4-FFF2-40B4-BE49-F238E27FC236}">
              <a16:creationId xmlns:a16="http://schemas.microsoft.com/office/drawing/2014/main" id="{358DB985-6395-4E5C-81EA-D4E7CEBBDEA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633875" y="490500"/>
          <a:ext cx="3690975" cy="2768231"/>
        </a:xfrm>
        <a:prstGeom prst="rect">
          <a:avLst/>
        </a:prstGeom>
      </xdr:spPr>
    </xdr:pic>
    <xdr:clientData/>
  </xdr:twoCellAnchor>
  <xdr:twoCellAnchor editAs="oneCell">
    <xdr:from>
      <xdr:col>7</xdr:col>
      <xdr:colOff>64200</xdr:colOff>
      <xdr:row>56</xdr:row>
      <xdr:rowOff>64200</xdr:rowOff>
    </xdr:from>
    <xdr:to>
      <xdr:col>11</xdr:col>
      <xdr:colOff>662940</xdr:colOff>
      <xdr:row>70</xdr:row>
      <xdr:rowOff>26714</xdr:rowOff>
    </xdr:to>
    <xdr:pic>
      <xdr:nvPicPr>
        <xdr:cNvPr id="13" name="Grafik 12">
          <a:extLst>
            <a:ext uri="{FF2B5EF4-FFF2-40B4-BE49-F238E27FC236}">
              <a16:creationId xmlns:a16="http://schemas.microsoft.com/office/drawing/2014/main" id="{4AD53A95-FA8D-4E5A-B796-F36E2CE3000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398200" y="7303200"/>
          <a:ext cx="3650550" cy="2737913"/>
        </a:xfrm>
        <a:prstGeom prst="rect">
          <a:avLst/>
        </a:prstGeom>
      </xdr:spPr>
    </xdr:pic>
    <xdr:clientData/>
  </xdr:twoCellAnchor>
  <xdr:twoCellAnchor editAs="oneCell">
    <xdr:from>
      <xdr:col>7</xdr:col>
      <xdr:colOff>66675</xdr:colOff>
      <xdr:row>38</xdr:row>
      <xdr:rowOff>76200</xdr:rowOff>
    </xdr:from>
    <xdr:to>
      <xdr:col>11</xdr:col>
      <xdr:colOff>659130</xdr:colOff>
      <xdr:row>52</xdr:row>
      <xdr:rowOff>29716</xdr:rowOff>
    </xdr:to>
    <xdr:pic>
      <xdr:nvPicPr>
        <xdr:cNvPr id="17" name="Grafik 16">
          <a:extLst>
            <a:ext uri="{FF2B5EF4-FFF2-40B4-BE49-F238E27FC236}">
              <a16:creationId xmlns:a16="http://schemas.microsoft.com/office/drawing/2014/main" id="{5F796674-BB6A-4D09-873F-7354B35B990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400675" y="4838700"/>
          <a:ext cx="3638550" cy="2728913"/>
        </a:xfrm>
        <a:prstGeom prst="rect">
          <a:avLst/>
        </a:prstGeom>
      </xdr:spPr>
    </xdr:pic>
    <xdr:clientData/>
  </xdr:twoCellAnchor>
  <xdr:twoCellAnchor editAs="oneCell">
    <xdr:from>
      <xdr:col>1</xdr:col>
      <xdr:colOff>66675</xdr:colOff>
      <xdr:row>38</xdr:row>
      <xdr:rowOff>66675</xdr:rowOff>
    </xdr:from>
    <xdr:to>
      <xdr:col>4</xdr:col>
      <xdr:colOff>293818</xdr:colOff>
      <xdr:row>52</xdr:row>
      <xdr:rowOff>54481</xdr:rowOff>
    </xdr:to>
    <xdr:pic>
      <xdr:nvPicPr>
        <xdr:cNvPr id="21" name="Grafik 20">
          <a:extLst>
            <a:ext uri="{FF2B5EF4-FFF2-40B4-BE49-F238E27FC236}">
              <a16:creationId xmlns:a16="http://schemas.microsoft.com/office/drawing/2014/main" id="{0F45781C-B4FA-45F0-B1B3-AEE8F82A5AD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28675" y="4829175"/>
          <a:ext cx="3676650" cy="2757488"/>
        </a:xfrm>
        <a:prstGeom prst="rect">
          <a:avLst/>
        </a:prstGeom>
      </xdr:spPr>
    </xdr:pic>
    <xdr:clientData/>
  </xdr:twoCellAnchor>
  <xdr:twoCellAnchor editAs="oneCell">
    <xdr:from>
      <xdr:col>1</xdr:col>
      <xdr:colOff>294034</xdr:colOff>
      <xdr:row>0</xdr:row>
      <xdr:rowOff>57150</xdr:rowOff>
    </xdr:from>
    <xdr:to>
      <xdr:col>1</xdr:col>
      <xdr:colOff>555594</xdr:colOff>
      <xdr:row>1</xdr:row>
      <xdr:rowOff>154216</xdr:rowOff>
    </xdr:to>
    <xdr:pic>
      <xdr:nvPicPr>
        <xdr:cNvPr id="10" name="Picture 2">
          <a:extLst>
            <a:ext uri="{FF2B5EF4-FFF2-40B4-BE49-F238E27FC236}">
              <a16:creationId xmlns:a16="http://schemas.microsoft.com/office/drawing/2014/main" id="{C2DF676E-F890-4382-BF3A-7F52530317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97446" y="57150"/>
          <a:ext cx="261560" cy="366007"/>
        </a:xfrm>
        <a:prstGeom prst="rect">
          <a:avLst/>
        </a:prstGeom>
      </xdr:spPr>
    </xdr:pic>
    <xdr:clientData/>
  </xdr:twoCellAnchor>
  <xdr:twoCellAnchor editAs="oneCell">
    <xdr:from>
      <xdr:col>7</xdr:col>
      <xdr:colOff>600075</xdr:colOff>
      <xdr:row>73</xdr:row>
      <xdr:rowOff>47625</xdr:rowOff>
    </xdr:from>
    <xdr:to>
      <xdr:col>11</xdr:col>
      <xdr:colOff>102870</xdr:colOff>
      <xdr:row>83</xdr:row>
      <xdr:rowOff>7697</xdr:rowOff>
    </xdr:to>
    <xdr:pic>
      <xdr:nvPicPr>
        <xdr:cNvPr id="11" name="Grafik 10">
          <a:extLst>
            <a:ext uri="{FF2B5EF4-FFF2-40B4-BE49-F238E27FC236}">
              <a16:creationId xmlns:a16="http://schemas.microsoft.com/office/drawing/2014/main" id="{75159F69-E782-4DFD-A04F-DC301873974D}"/>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5553075" y="11744325"/>
          <a:ext cx="2552700" cy="193787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485775</xdr:colOff>
      <xdr:row>86</xdr:row>
      <xdr:rowOff>102434</xdr:rowOff>
    </xdr:from>
    <xdr:to>
      <xdr:col>3</xdr:col>
      <xdr:colOff>69028</xdr:colOff>
      <xdr:row>96</xdr:row>
      <xdr:rowOff>181610</xdr:rowOff>
    </xdr:to>
    <xdr:pic>
      <xdr:nvPicPr>
        <xdr:cNvPr id="12" name="Grafik 11">
          <a:extLst>
            <a:ext uri="{FF2B5EF4-FFF2-40B4-BE49-F238E27FC236}">
              <a16:creationId xmlns:a16="http://schemas.microsoft.com/office/drawing/2014/main" id="{085A6D83-5B41-426A-A3EA-1451CCFA4B1A}"/>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866775" y="14275634"/>
          <a:ext cx="2276475" cy="2064523"/>
        </a:xfrm>
        <a:prstGeom prst="rect">
          <a:avLst/>
        </a:prstGeom>
      </xdr:spPr>
    </xdr:pic>
    <xdr:clientData/>
  </xdr:twoCellAnchor>
  <xdr:twoCellAnchor editAs="oneCell">
    <xdr:from>
      <xdr:col>1</xdr:col>
      <xdr:colOff>419101</xdr:colOff>
      <xdr:row>113</xdr:row>
      <xdr:rowOff>106066</xdr:rowOff>
    </xdr:from>
    <xdr:to>
      <xdr:col>3</xdr:col>
      <xdr:colOff>12182</xdr:colOff>
      <xdr:row>124</xdr:row>
      <xdr:rowOff>154124</xdr:rowOff>
    </xdr:to>
    <xdr:pic>
      <xdr:nvPicPr>
        <xdr:cNvPr id="15" name="Grafik 14">
          <a:extLst>
            <a:ext uri="{FF2B5EF4-FFF2-40B4-BE49-F238E27FC236}">
              <a16:creationId xmlns:a16="http://schemas.microsoft.com/office/drawing/2014/main" id="{0ECC6E69-FABD-44C5-9BCA-14A8AB7B9565}"/>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rot="5400000">
          <a:off x="827566" y="19395301"/>
          <a:ext cx="2227564" cy="2282493"/>
        </a:xfrm>
        <a:prstGeom prst="rect">
          <a:avLst/>
        </a:prstGeom>
      </xdr:spPr>
    </xdr:pic>
    <xdr:clientData/>
  </xdr:twoCellAnchor>
  <xdr:twoCellAnchor editAs="oneCell">
    <xdr:from>
      <xdr:col>7</xdr:col>
      <xdr:colOff>489590</xdr:colOff>
      <xdr:row>99</xdr:row>
      <xdr:rowOff>76202</xdr:rowOff>
    </xdr:from>
    <xdr:to>
      <xdr:col>10</xdr:col>
      <xdr:colOff>457200</xdr:colOff>
      <xdr:row>111</xdr:row>
      <xdr:rowOff>21648</xdr:rowOff>
    </xdr:to>
    <xdr:pic>
      <xdr:nvPicPr>
        <xdr:cNvPr id="18" name="Grafik 17">
          <a:extLst>
            <a:ext uri="{FF2B5EF4-FFF2-40B4-BE49-F238E27FC236}">
              <a16:creationId xmlns:a16="http://schemas.microsoft.com/office/drawing/2014/main" id="{2F8551E9-F05D-441D-9256-B6A6C4EF017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442590" y="16725902"/>
          <a:ext cx="2253610" cy="2321093"/>
        </a:xfrm>
        <a:prstGeom prst="rect">
          <a:avLst/>
        </a:prstGeom>
      </xdr:spPr>
    </xdr:pic>
    <xdr:clientData/>
  </xdr:twoCellAnchor>
  <xdr:twoCellAnchor editAs="oneCell">
    <xdr:from>
      <xdr:col>3</xdr:col>
      <xdr:colOff>0</xdr:colOff>
      <xdr:row>12</xdr:row>
      <xdr:rowOff>0</xdr:rowOff>
    </xdr:from>
    <xdr:to>
      <xdr:col>3</xdr:col>
      <xdr:colOff>304800</xdr:colOff>
      <xdr:row>13</xdr:row>
      <xdr:rowOff>106830</xdr:rowOff>
    </xdr:to>
    <xdr:sp macro="" textlink="">
      <xdr:nvSpPr>
        <xdr:cNvPr id="2049" name="AutoShape 1" descr="data:image/jpeg;base64,/9j/4AAQSkZJRgABAQEAYABgAAD/2wBDAAgGBgcGBQgHBwcJCQgKDBQNDAsLDBkSEw8UHRofHh0aHBwgJC4nICIsIxwcKDcpLDAxNDQ0Hyc5PTgyPC4zNDL/2wBDAQkJCQwLDBgNDRgyIRwhMjIyMjIyMjIyMjIyMjIyMjIyMjIyMjIyMjIyMjIyMjIyMjIyMjIyMjIyMjIyMjIyMjL/wAARCAGvAc0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nbWwvVsr4mzuMmNFH7pv749vaq8emXzSKPsVx8zAf6s+tSQzS/wBk3hMj5MkQBLH/AGj/AEqKyaR7+2Uu3MqD7x9RX03vav8ArY8fTQs3+n3r6pdMLOc5mbH7s+tPbTr06PCBZzc3DkjYePlWqNzI7XUzb2+aRj19zU1xu/sqyGT8zyt19wP6UWlaI9NTS8Oadex67byPaTBUDtkoeyNWYNL1DA/0Kfp/zzNW/DxxqMrZ+5aTt/5DasoEgYJNCUud+i/UNOU1b3TL4xWSizmOLcZwh4O5jTbLTb5Yr0m0nz9nIHyHnLLUGo53WwyeLaPv6jP9aLXcLG/YE/6tF6+rj/Cl73J/XcNLjP7Lv8c2c/8A37NWtT069OoSYtJ8AKo/dnsoFZuWPc8+9XNVZv7XusMcCQjr6cVXvcy/rsLSxLFp94NKuQbSfLSx8eWewak03TbxtUsw1pOF+0JkmM4+8KiDv/Yr/M3Nyvf0Q/40/QC7+IdOUs2Dcx9/9oVD5rSGktBdTsL2TVb1xaTkNO5BEZ5+Y0S6feDSrYfZJ8mWQkeWfRap3MjNczPubmRj196lndxptn87YLSkcn1H+FHvWj/XQel2TabYXi6hETazgLuP+rP901U/s+96fZJ/f92ak052F3nc3Ech6/7BqnubAGW/On73MxaWNK7sbzyLIfZpziDn5Dx87Uljp96Bd/6LMP8AR3/gPqKgvSQloATxbKcZ9SabaFvKuzk/6g9/9pai75StLh/Zt9jItJ/++DWpr+nXrakuy1mZVtoFyEPURrWAclTzWt4jJ/tyYZ+7HEv5RrRJy518wVrMdb6bfDTr5fsc24+WANh5+Y1VXStQ3AGyn/FDSQn/AIld57vEP/QqqJ/rk/3h/OmubUNNDV1LTb9tUumWynIMrYIQ880o0y+/shh9jmLG5BxsP9w1Vv4Jn1G6c7YlaZyC7Y7mmiS3XT/s7TSPmbfujX5QduMZNc8sTGMUr3/E66eCrTd1H79PzLNjpd+NQtibOcDzkz8h45FQzaZqBmkP2OflyeUPrUMUttbXEcq+czRuHGW6459KhM9uCf3BOTklyT/WueWZQi7/AKHZDJMRLsvn/kb1xp17/wAI1pyC0mLC4nJAQ5HCY/lVbS9Mv11OAm0nUAkk7D/dNUWv45bWG2ePEETMyAEjBbGe/sKfDLbRzI8abWAOCrnuMd/rWP8AatNRaaet/wCtzb/V/EvVNfeH9l6hgf6FP/37NW7rTr77JYj7JMcRNkbDx87VTNhGEBiupRx/EARRcRXLQW6xMsvlIVIU8/eJ6H610wzGjUaSkjkrZRi6KblB28tfyLun6ffiS4DWk4zbyf8ALM9dvFU/7P1AH/jzuM+0ZqLT7l0luRIrKwtpQQeMcVAsu7+I/nXZGTbbR5rjbc17+wvi1ri1nOLWPP7s8HFWNKsbxbPV99tMN1nhcoeT5idKoX7DNryT/osfRvarOksPsGsH5+LMd/8ApolJ39n/AF3Cy5il/Z17j/jzuP8Av0atanp94b0kWlwR5cYyIj/cX2rPLtt4eQf8Cq5qcj/bWAmcYRP4j/cWqblzIVlYkgsLz+zr4GzuMny8fum/vfSqZsL0D/jzuP8Av03+FWLZ5P7NvSJ3/wCWf8R/vGqvmy9ppT/wM0431B20Lmq2d1/al0fs02PMPIjOKRbW4Gjz5t5QftEZHyH+61Lqk841O5HnS/6w/wDLQ0RXFx/ZE/7+bieP/lof7rUve5V8g0uyPTre4Gp2ZMEoHnofuH+8KdqsEx1m+xDIR9okPCH+8aLG7uv7RtR9qnx5yf8ALQ/3h71Nq19eLrF+Eu7gL9okAxK3A3H3ovLn+QacpCYZv7GTMT/8fLcbT/dWm6bHINUtf3T/AOuX+E+tTm+vBoyn7ZcBvtJGfNbpsHvSabfXv9qWgN5cEGZcgytyM0XlysWl0ZzRvvb5G6+lW7hT/Zdlwfvy/wA1pG1C+EjYvZ+p/wCWhq3LqN+NLtCLybO+T/lof9mm3LQFbUraTxqcXuHH/jjVQHoa2tL1TUP7ShzeTEHOQXJ/hNUf7V1DH/H7MR/vUJy5np/X3BpYt6rj+ytF5/5dnH/kVqracf30w9beX/0E1pajqN4NJ0dhcPloZNx9cSNUGm6leG4cG5c/uJcDA/uH2qFzezfz/Mp25jGyOeRVy/xtsySObZP60v8Aat9/z8f+OL/hVu91O8EVliYc2y5zGvJyfarblzLQStYpWBHlX3I5tz/6EtUuMf8A162LHVLxhebpVOLZyP3Seo9qpnVLs8l4z/2xT/CknLmegaWHaoR9tB9Yov8A0AVa04k6DrQ7BIT/AORP/r0uo6ncCeLiH5oIz80Cf3R7VZ0zUZ20rWcpb/LBGwH2dAP9YvXjnrUNvkWnb8x6cxzxPBIq7q+P7Wuc4+/nikbUpgDiK16Z/wCPZP8ACruq6hL/AGlN+4tj90826k8qPatby5loTpYcl3aro8h/s2LDXCjHmv2VvejTLm2fU7UDTYVPmryJH45+tBsUXRlBvrP5rkkHe2DhR7e9O0qyjXUoG+32h2ktgM2eAT/dpPl5Zf8ABHrdFVry2d2b+zrckknl3/8AiqtXd1ALKw/0CDBjdsbn4y5/2vaqn2GHA/4mVn+b/wDxNXb2xi8myX+0bQbbcdS/OWY/3ab5br/gi11JtFuoS2oOLCBdljKchn9APX3rLN3D/wBA+3/76f8A+KrV0qziSz1Zvt9qf9DKkgvxl15+70rLNjD21K06f7f/AMTRHl53/wAEbvZFvUbqBbtUNhA22GMcs/HyD/aoguoP7MvD/Z9uOYxjc/PJP972p+qWUR1GX/iYWi4CqQS/ZQP7tNjsYhpFz/xMLQhpo+cv2Dcfdqfd5F8u4a3K0V1bNIijTIOWH/LR/X/eqbUL63OpXR/s6A/vm53v6n3plrYxm8gA1C0b96vGW55H+zSXdmjX07fbrTmVzyzep/2ar3eb/hxa2JWurb+x1P8AZ0PzXLceY/ZR7+9WPD9xbN4h08Lp8SnzgQwkckY59aryWSjSbf8A020+aaQ/eb0X2qx4ctFXX7R/tls20s2FY54Rj6VEuXkl8+41e6Mtru1JLf2bDyc/61/8as3F1bfYLIf2dEflcj94/Hzn39qqCyXYP9NtD/wM/wCFWruzQW9kv2u1/wBST9885dvaqajp/wAENRLG5tvNmP8AZ8Q2wSnPmP8A3T71T+1W3T+zofr5j/41as7QA3Lfa7Xi3f8AjPsPT3qmbQH/AJfLT/v4f8Kn3eZ/8Eeti3eXNtugH2CL/j3jxmR+OPrRbXNt9lvW/s6EYiUEeY/Pzr70l/ZqZ4x9stRtgiHLn+4Pai3tALG9/wBMteVQf6w/3gfT2qPd5f8AhytblQ3VttP/ABLoOn/PR/8A4qtTxHdQDXrsNYwuVKjcXfn5R6Gss2af8/trzx98/wCFaXiKGOLxDeyzyLIDISsaHn0+Y9hWVatTpNSk+/fyN8NhquIlyU1dkVtPA+mXH+g26L5seSzvg8N75P4etU5L2CO7iW2t0jUsqthiS3PqSdv4VXaSS6DN50UUaEICxwoz2UAe1LZ2Ef223zfWp/erxvPqPauam5V25S0j27npVo0sCuSHvVO/b0H3F1C11MDYxbRIwGZH6A/71W/tVqujxn+z4ADctxvfsq+/vWbeQqLqYre2vMjcbz6/StWLQpZdJtlkuQCzvKdgzjOAP5VvVr0qMVzaHHQw2Ixc2oasZpt5atqlqv8AZ8AzKv8AG57/AFqt9stzz/Z0HX++/wD8VWpbaDb288cwnmZ4yGHTGakTQdPBxtkb6ua46mY4dO7TZ6VLJcctml8/8jM1CK2/sywuIoRDJP5m9VYkfKwAxn8aywjM2E+Y4Jx9K7E2Vv5EcRgRlizsDc4ycmlFrHEA8UMI47IK82ri8PNWUNT2MNgsdSa5qqa89TmLe63RgZJI7CpYmld/ljkZfXYeK6VJk6bFU+wxTjnyxg9K87mVz205LRmCRdEskls8ykbTuTnB7Z6ig6YrLmKwEbY5Esjc/iDWwJPnxn9aid/m5Nb0sXVpfAzjxGX4fE/xIq/fqUJba4maEfYLY7IlT/j4YdB9at2cZtbW+jeygX7RCIwBOxz8ytz6dKDKPyqwGDw5xn1ro/tSva1zg/sDCLXX+vkZqWQ72sGPad/8Kdd+RcXUjJaIxAUZM7A8KB0x7VbRQWI7jpVK8zFIsw6jg+9P+1cRe9weQYNqyv8AeBlgtbK7STTcZER4uCQw3HkHFUBe2B/5hz/X7Sf/AImtlh/aGlRwySHaF2of7oBOB9Kw5NJuYn2v5AzyN0yjI9eTXs4LGxrxfM7S9T5vMssqYSV1rF7P/M0dRubH+1LkGxcneeftBGf/AB2nJNZf2RMRZvjz48j7R32t/s1W1Cwn/tK4w0BzIf8Alug/rUsVhcHSZ0HkEmZP+W6eje9dyceVa9up5etxLGax/tC2xaTA+cmD54/vD/ZqfV5rH+2r/db3GftMmSs4H8R/2agstNulv7YkRcTIeJkP8Q96savpl3Jrl+yRoQbiQj94v94+9V7vPv07k68uwnm6f/YwJgugPtR4E65+4P8AZpunS6f/AGna7YbzJmTGZlPcf7NOOl3v9jhBANwuS3+sXpsHvTdP0u9XUrRjAdomQkh1PG4e9F48r1/Eet1oQSS6f5r5jvPvH/lov/xNWZX0/wDsq1JW7x5sgGGTP8PtVabSr0yuRbt949CPX61Yl0y9Gk2yi1k3CaTOBnstD5dNRa66DtMOnnUoAou87jgNsx0NU1OmYH/H90/2KtaXpl6uqWzm1lCh+SV6cVUXStQx/wAeU/8A3waenM9Q1tsamo/2edF0cn7Xt2ShcKuT+8PXmq+njTzdkB7vmKTqi/3D71Y1DT7xtC0cC1mLIswYBDkfPkVW03T7wXoLWk6jy5Bkxn+41Qrcj17/AJjfxbFTbpxOfOux/wBsl/8Aiqt3qab5NiWuLoZtxj9yp/ib/aqkNOvs4FncEj/pkf8ACrN3YXrQWP8Aoc5IgwcRnj52q3utRfIlsItO/wBJxc3PNs+f3C9OP9qqPl6d/wA/Vx/34H/xVW9PsrsSXAa0nGbaQf6pvT6VQNndf8+s/wD37NCXvPX8g6bGhqEViZLctdyjNtHj9x/s/wC9VrSYbL+ztYUXrnNqu7MB4AkX35rO1C3nJtf3MvFtGD8h44q1o0Mos9YDRSDNkcZQ/wB9Khp+z37fmV9rYoNBYheNRbOO9s3+NXdUgszqDk3+Moh/1DH+EVlGKXH+qk/75NXNTjkN4D5bcxR/wn+4K1afMtfyIvpsOm40i0H96WVv0UUulnF4SP4YZW/8cNaVz4g1ZbKxIvnUsrliFXn5sentS2PiHVna5LahKdlvIw4Xrjjt70XnyPTv1/4AaXMADC1d1Hh7YelrH+oz/WrH/CSayB/yE5gPw/wq5qPiHWI7sImozACKPIGOuwE9venJzUlovv8A+AJKNirpuV0TWmx/yxiT85B/hWVtJ9ua6e11/VzoGpTNqExdZIFVjjjJbPb2qhD4i1l5o0OpTEM4Hb1+lTFzvJ2/HyXkN8uhS1XjVrrPUSEflx/Sgf8AIEbHO65X9EP+NaN/4i1f+0LgLqMoAlYAYHTJ9qe/iHVxpUb/AG+Xe1wwzhegUe3vQnLlWnbr/wAAPduzI01QdUtFPeZP5iq8jbnclgcsT+tdBpviHVpdSt0a9cguM/KvT8qqDxJq+M/bm5/2F/wqrz5tvx/4AWjYpznbplmMjlpW/UD+lWfD2Bq+7IO23nb8omq5c+IdUFnZYuzlkcn92nPzkentU2ja7qcl1ceZdEiO0mcDy06hDg9Kzk5ezenfr/wBq3MjlwRgcjpVq+ICWY3D/j2U/mzVbPiPVs5F0P8Avyn/AMTVi98QaqjQAXK/6hCf3Kdxn+7VtyutPx/4AklbcyrNwqXhyP8Aj3I/Nlqk2OuR+ddDba/qht7wtcL8sQx+5T++o/u1UbxDqmP+Plf+/Ef/AMTUc0rvT8f+AVZW3KepfLelc9I4x/44tJCyjTb0kjrGP1Namo6/qcd/Mq3ICrgAeSnoP9miPX9TbT5ma5XJmjXPkR993+zWfNJQWnbr/wAApJOVjKgiCxrORuZuY1I4A9T/AEpkqNI7F2LuTliTn8/U1sXcMk1zI0mfmOSVwM/lVdrYKuB0+lfLYnEyrzcmfo+AwNPCUVCO/XzZg3TeRH5f8LyBvxCkf1pLJ1Oo2wz/AMtk/wDQhVu/vbnTZrc20gRmY5ygbt7g1csNY1i6ulxcLtQgsfITn2+7XsYStyYTmlsj5LMsPKeYSpwWrZW0rT/td3JdSrmNXJUf3jn+VdNBIN5GeCOKrZ29epOTxUYl2zKa8SriJV6vMz6zCYOGDockd+r8zSRgUzUkfJqlG7BOh61KsoU5YgD3OKxnq7HVd2LGcSEUq9xnp0qpJdQRENJPEu4ZGW61EurWhLBZw7BSxCqeg601RqPaL+4xnWpx+KSXzLM8Q5K01GIGG9KzpfEFkBx5r/RcVXutcWIx4t2O9A4y3Y1pHA4iW0GYSzHCxWtRfeab/LKCOlNdVz94c1jprT3CzlbYKY4i/LZ7gf1qodeuSAPJiGPYmt45ViZdPxOeWdYOP2/wZvMgPU8in2kgGY2I68Vh3GrSrKkW9VYojbiOMsoP9aUG93581QfZa5a2GqUXaasd+HxVLERvTdze/wBXcA5GOhqDUEDpgDqKzzcahvyZIvxWq91qV5HAWJjLKcHC9qinSc5KK6lV6ipQdSWyNnTSgsoy+Wxn5aku7WK8hKP1HKt/dNUtJn87TldsA7jwK0kKYyzEfQVfv0Kmjs0FqWJo+9rGSOb1RSuqXGVwGfcvuO1PibGkTjHWeM/+OtXQv5Tq2YIZWAwpmj3gVmx6tjTZidM07iVBjyTjo3bNfTYPGe3p7aq1z4TMsveDq2veL2KFj/x/23T/AFqf+hCrGt4/t7UOB/x8yf8AoRqez1dDeW4/srTf9aoz5Lccj/aq3q2qRrrN8v8AZOnOVuHG5o2y3zHk/NXcpPn26HmW93czAo/sUZUf8fR/9ApmnqP7TteB/rk7f7QrVGqwnSNx0jT8faMbQrgfd6/epLHVbb7fbD+xbAEzINwMgI5H+1QpOz0FZXWpjTBRcSYUfeP86tSD/iTWxx/y3k4/BKty6rZieQHQrE/OR9+X1/3qsPqdl/ZMLHRLTHnuAvmS4HC8/epuT00/L/MLLXUzdIAGr2h/6aCqY/HNb2malYNqlqo0W2RjIAGE0px+bVV/tLTsn/iRwfhcS/401J8z938v8wsrbjr4/wDFO6R8x4afP/fQqvpLMdSjAYjKv3/2Grau7zTf+Ef0xm0ZChecKguXG3lc8985qtpt7pbajCBooUncNwun/un1qFL3Ho+vb/MdtVqYSySY/wBY4/4Eau3k0v2Ow/fSD9y3Rz/fapftuj4/5AjD/t9b/CrdxeaT9hsS2kykbGwBdkY+c/7PNVJ6r3fy/wAwS03KGnXFx58o8+Xm3l/jP90+9U/tVwD/AMfE3/fw1t6dd6ObpwNKnUmGQf8AH3n+A/7NVBc6Izc6XeAn0vR/8RSuuZ+7+QdNyO/u7kLZEXM4JtUJxIfU+9W9EvbopqgN1OcWEjDMh4O5fenXlxonl2hfT70g2424u14GW/2KsaLNozNqKx2d6ubGXdm4U5UYJA+XrWba5Ph/q40nzbmENRvv+f25/wC/rf41c1LUL0Twn7XPzbxH/Wn+6KaJNBx/x6akPcTx/wDxNXL86CWty8Op828ZG2SPpt47da1vHmXu/gLW25Hef2aLaxRvtnEGRgJ0LtS2Q07yL1lF7xbkH7ndlFJfaTqB+ygWkxxbIDhfqf60620nUFsr7NnMC0aqAR1+cf4U7rk3/q4tb7FPOl7Sf9N/8cq7qf8AZn9oyhvtny7Rxs7KBVRdG1E8Cyl6/wB2rep6TqDardMtnKVMhwQOvOKbtzfELW2xYhOnr4YvD/pm17uJTnZnIVz+VUrUaY19bqBe5MqDnZ6ir39lX48LGMWku974HbjnAjP+NVtM0nUBqdqzWcwCyqT8voalNWk7jd9NCC4bTWu5mxe8uxP3PWppf7PGlWoP2za0shHCeiiq7aTqPmMfsUxySeE96s3Glah/Ztkos5uDIW+Xp8w/wp6aai110E0v+z/7RhYG7yu5vmVeyk+tUlGnbRl7zp/cT/GrunabfpdljZzcRSfwHrsOKpf2bfcf6HPkf7Bpprmeoa22Ll4NP+z2S+bdcQZGI17u3vU+jrYL/aLLLdfLYy5zGvQ4HHze9Vb3Tr3baAWk3Fsuf3Z9Sf61Z0qwvEtdVLWk4JsiozGRkl0qJNcm/wDVxr4tjM26d/z1ux/2yX/4qrOoLp/nxjz7riGMcRL/AHB/tVVOn3uD/odx9PKb/CrGpWN2b1ttpOVCIP8AVt/cFU7cy1BbbCwLp/2G9ImuuVRT+6X+8P8Aa9qpGPT/APnvdZ/64r/8VVmKwvBYXQ+yT5Yx4xGeeSfSqo0+8LAfZJ+T/wA8z/hU6Xeo/kW9STT/AO0rjdPc5DkcRLj/ANCpsaWA099stzzcRjmJeuG/2qZqFheHUbki1nP71ukZ9fpSpZXQsUJtpgPtSk5jPQL1rGbXs9zWmr1FoakrbXbPUVWJJBqSYEOfrTBtwa+NbP1FGFrcMcl3YxsZAzMQNig/1rStQ9pF5UcQwD97uaHhE2rW0mMiJHP4nAFXuR2rapWbpRprZHHTw0Y4mdd7uy/Ai8yQr8y4rn9cuBHcRKLmeL5SG8tAefzFdIQTwQa5PXIJnvMpFIw3P0Q/3sf0rfLYKVV37HDnlaVPDrldm2SaVIk14okvrxxtckMgx90/7VPSGwK83Vy2P70IP/s1Q6Na3Ius/Z5h+6k/5Zn+4akS2uAuDbyj/tma+kpQinofGVK1SXxNv7zX1SKy/s7RwbmYYtCR+5HI8x/9qq1jBY+ZPi7l/wCPeQk+R/s/71Tataz/AGTSQIJcizGRsPH7x6rWFtPvucwygfZpOqH0FC+DczvqQeTYn/l9m/8AAf8A+yq7fW9gTa7r2UYtk/5d+3P+1Wd9lnH/ACwlH/ADVu/t5t1sfJk4to/4D6VbWq1FfTYltbawWK8xfSHMGM/Zz/eX3qk1rYc/6e//AIDn/GrVlbyi3vsxSf8AHv8A3T/fWqZhcA5ibp/dNXFO71Jb0Harb2ZuV/01h+5j6wH+4PerunMk1oFjm84xnaWKlfp1qjq8JF4P3bH91Hz/AMAFTeHomL3mFYKiKTn64rzsxpKeGb7ansZLXdPFpdJaGg6EcmqVzGJNyHgOMZrVYArVG5HGcd8181Tk4yTR9vUgpwcX1HeHvLFvNCs3mbWDfdIx+dbAFYWhIU1G8A+7tDfma3a6MZrVcl1szgy5NYdQe8br7mOHBzWRLZxJa3SG8iT/AEhDyrccNx0rWrK1RQkFwePnliP/AI61deUztVce553EFO9CM+z/ADILS1i+1wML+2P71eCH9f8Adq5q1nE2t35OoWi5uJDgl8j5j/s1kWbf6Zb4P/LVf5irmsMv9vahz/y8ydf9419Ik+ffofHacpc+xRjR8fbrTH2jOdzY+7/u0yys0/tC2IvbQ/vU43n1HtVfj+xyf+nkd/8AYqOyOL+3/wCuqf8AoQqknZ6idrosz2A+0yj7ZZj5z1l9/pVg2P8AxKYh9rsxid+TNx91azZ+LuYccSN/OrDD/iTx5P8Ay8N/6CtFnZahoWtN08rqlq32yyOJV4E4yeaqnTm3kfarPg/8/C03TcDVLT085f51Wf77H3p2lzbiurG9d2Lnw3piie1O2afnz1wclehqvpmnzDU4CZbbqRxOh/hPvSXRJ8LaaDzi4uP/AGSq2kjOq23H8f8AQ1CUuR/MbtdCDTLggEPbH/t5j/xq5dabP9gscNASFcYFwn98+9Y+OM1duAP7MsCQP+Wg/wDHquSldaiVtS3pum3IvOkWDFIOJkP8B96pf2ZeHkRoeO0qf40/SgP7RTvlJB/441UdoPTH5Ue9zMNLGvd6Tem3ssQ5xBjh14+dverWhaXexTXu+3IDWMyj5lOTt+tZV4o+xafkD/UsOn/TRqteHlH2+4AA5srgf+QzWclL2b/r9SlbmK39k354+yv+n+NW9Q0u+P2TFrKf9GQcLn1rICjriruocR2PH/Lqv82rZ83MidLBqX/Hyg/uwRL/AOOClgH/ABKb046tEv6k/wBKuapd266nMp063O0KuS79lH+1Ql5ANHmP9nW/M6KRvfn5WP8Aeqb+4tOwdXqZcChrmFexdR+tS3536jdMe8z8/wDAjVqyurdtQtlGnQDMq/xv6/71MlvbdppHOm25LOT9+T1/3qfN7+wW03J5gF8J2Y4+e9lP5Ig/rVbSQP7VtyQOGJ/IE1p3d3bjw7pv/Evg2vLOwUu+ByoyOfb9Kr6Zd2v24MNOgUqkjZEj9kP+1Wak+WWncq2q1MgY2j6Vcu+LLTxx/qmP5u3+FAvLbH/IMg6f89JP/iqtXt1bCOzX+zov+PcH/WPxlmPrVtu60JS8ytp5Ae4b0tpf/Qcf1qnk+p/OtWyubYpeN/ZsQxbN/wAtX5yVHr71TN1a9f7PT8JX/wAaE/eegPbcdqDMJIAHPFvH0P8As5/rVnTXb+ytYbc3/HvGvX1lX/Ck1Ge1+1hfsI+WKMf61v7gqxY3FqND1ZxZKAfJUjzm5y5P9Kzk/cWnb8ylvuYhkf8Avt067jVrUpJP7RmHmMCCBwx7ACm+faHj7D14/wBe1WdRntf7Uuc2JP7wj/XsKtv3tvyF03K6O/8AZlw29xmWMfePo1VoXdpo18x/vAfePrWgJ7P+y3/0FsGdePPPZT7VDbTWTXkCiwbmVRxOfUe1RffQfbUrXskr3twfMfmVuAx9TUiPJ9igy783f94+g/xp89xZG5lJsST5jf8ALwfX6VKs9obS1AsiM3LY/fk4OF9qxqfBsbUdai1NhoQzHBFRSWeFJDClaY54yKgklOCCa+MTP1FJkcEXlySMSCegxU2eMGmwECMkrkk5zUm5fTFDEMZsDPpXC3dxLIsDmR/mDn7x7u1dnfTpBY3EpGdqE4zjPauNmkthDa5tnx5RP+u/2m9q9jKobyPmOIanwQ9WWNKllE7nzX4hk/jP9w1MlxP08+bp/fNGlyWe+Um2kH7iQ/67/ZP+zU0cth3tZ/8AwIH/AMTXuQ3eh8rL1NDWZ7hYdKAnk/48EJw5HVmqvYXVxi6zcT8WzkfvD7e9aOrPp4TThJbXB/0GIjE4GAcn+7VaybTyLwiC42/Z2yDMOmV/2alNcmwfa3KAvbrHF3cj/tq3+NXL6+uw8IF7cD/R4/8Alqw/hHvUBbTcZEFz/wB/1/8Aias332Hzo8w3PEEf/LVf7o9qvTmWhOttxLS+vPs16fts5xCOsrcfOvvVQ316Af8AS7jH/XVv8auWhsTa322O5A8pc5kX++vtVf8A0ALyt2T7On+FXHlu9BNPuM1e8uxeEC6n/wBXH/y0P9wU/R7y4+z37yzSSKPJB3sTjL4PWn6t/Z325tyXmQiZwyf3B7VFamxTSNUdVuwAIcklc/f7fjWNWMZUuW25vQqOnVjPs7mwy5yKpXCnBBHBFXUfeiOOjKDUFx0r45aOx+mbq6IdNkdLnaSdjYXHYHmtb1rDhIW8jyWGJB06Z/ya3SPmrWq+ZRZz0afLKS7u/wCAneoNRuri300+TIUzKvYHs3qKnBwag1IwHTNs7yIPOUjYgbPB9SK6MulbExOLOoOWCn5W/MzLPVr77VABPx5i8eWvqParesaleJrl+omXatzIAPLU/wAR9qoWaWIu4cXM+fMXGYR6j/aq9rMVkdf1DddSKTcybv3OcfMfevqly8+34HwOthV1K6/shiXjJ+0DrEn90+1Ms9TufttvnyTmVf8AlgnqPanpb2X9lMDfOB9oHP2c/wB08daZbW9gLuAjUXyJF62x9frTXLZ6fgS73FuNUuftc422/EjdbeP1PtU51KY6OrbLfP2hhzbp/dHtVe5gsvts/wDxMCD5rf8ALu3qfepzb2n9jqP7QGPtJ5MDf3BxR7llp+Aa6iafqEzajagx23+uQcW6DuPaq8l84nfMFqfmP/LBf8Ksadb2g1K0I1FDiZOPJfn5h7VHJaWZmcHU4h8x/wCWMnr9Kr3ebYWti/PfMPDNi32e1ObmYYMIx0TtUGlagx1W1X7HZDLgZEABqxNa2x8M2YGow7RdzYYxvz8qe1VtMtIBqtoRqEDfvBwFcZ/8dqVycj+Y3e6Kg1E/8+Vj/wB+f/r1cuL4f2XZH7HZnLSjHlHjke9U/sUPT+0LbjpkP/8AE1cmsojpdoP7QtBh5OSXGfu/7NW+S6F7wml3yHU4R9htBkMMhG/un/aqmL6PH/IOs/yf/wCKq7pdlGNUgI1CzPJ4DN6H/ZqkNOTGBf2fT/nof8KPc5n/AMENbFu6vIvsNgxsLbHluMfPj75/2qs+H7mFtTYCxhXNtPkqz/8APNv9qq1zYZ0+w/0yz4EgyZcA/N9KueHdPK6wD9rs2zDMuFnBPMbCs5cvs3r3KV+YyRc2u3/kGw/9/X/xq1fXVr5NiTp0ZzBgfvnGMM3vVYac44+1WX/gQtWrywk+yWGJrX/UkZ89f77e9avk5lr+JOthdUsg2q3R+22Y/eEYMhzxx6e1H2ILo4H2yz5uck+Yey/T3qhftu1K6bI5mc9f9o1LKcaNbjI5nkP5BRStLliriurvQs6bYAanbEXtmSJAceac+vpVb7AGyft1lzz/AK7/AOtSaVg6lDkjjc35KTVMY2gZFFpc71HdWOgv7Ef2LpEf2yzGElbJl4OXPTj2qtYaftllP2yzOIJDkTZx8p9vem6scWGjpkcWefzkc1WsTxdnPS1f9cD+tZLm5Xr3/MrS4v8AZx7Xtjx/03FW7+w+e2H2uzGLaMHM49M/1rHzVzUiBcoowNsEQ/8AHBWr5uZakq1i3aWDC1vj9qtP9SBxOP761UNi2OLm0/7/AK0W3FhenI+6i/8Aj3/1qpFhk+9Jc13qDtY2NSsZP7QlAntRjaMGdeMKB61PbafIvh3UR5ttl54AP36Y43n1rK1WRf7VuuP+WhAqeKRR4YueQN15EMfRH/xrNt8i17FK3MMTTpvMQebbHJHS4T/Gpr6wmfUboh7fBlcj/SE9T71mW00X2yEMwwZF6n3FR3V3CbuZi45kY9fc03J824ktDX+wTjStu+Dm4z/r0/u/X3qO00+b7dbDdB/rV6Toe496oPfW/wDZUYDjPnuev+ytJp19brqVsSwwJATUc+j1K5dUWpLC4MjEtByx/wCW6f41P9imW1sSfK/1zk4lU/3ffmsI38H98VcivYJP7NiV/m81uPqw/wAKzrT9zf8Aqxth4/vY6dV+ZvOXLdBVeXIU8irBOSagkO5wvqa+MR+nsnQbYlHtRT9hNO8o4p3Fysxtd8xtOMceCXcZywHA571z1xY3BS1AVOIQD+8X+83vWt4rwiWqHH8Tfyrn7p0xbgEcQKP1NfRYBctCPmfE53PmxbXZL/M19M0+63XH7sf8e7j/AFi+n1p8el3ucCEE/wDXRf8AGs7TXQLcnI/492/mKVXT2r0YN3ep4skdRrOm3jPYBYc7bGEHDDrj61Ws9OvFhvf3B5tyByP7y+9Qa7NEbm0H92ygH/jgqpaXEa297wOYMf8Aj60Rl7i1E17xY/su9/59nP5Vcv8ATb5rhCttIf3MY4H+wKwDcJ6CrOo3kZuxjH+qjH/jgqnP3lqLl02Na20y/Wyvv9FlGY1/h6/OtUzpt+Ac2c//AHwaqW97GtlfDj5kQdf9sVTa+XHBojUs3qDjobmr6defbZCLSfG1Odh/uioYLK7GiaqDbTBj5OAUPPzHNZ2qagJL6QhuCF/9BFJb36jRdTQt8zmHH4MazlUXItexcYO51Gnox063Lgh9mGDDBGKW5hIBPpVfQJGn0WFgejMuT9f/AK9WrtXCn5s/SvlKytWkvNn6NhZ82Hg/JfkZ4XFwv+8Dx9a3ivzcVzxbE8eTzn+tdI3BFTLZG0LXZHs55qjrEZawARGYhx90ZNaGTnpVDW53t9LaSORkYOoyjEGtsE7YiD8zmzON8HUXkYtrBN9sgPkyf6xeqH1FXNail/ty/wAxuf8ASJOdp5+Y1mW2tXS3UJN3cY8xc/vm9frVzV9duDrd9su7gL9ofaBK2ANx96+sVT3z84cdCdIn/shyUfi4Xgr/ALJqO2VvtcHyt/rF7e9Nj164GluPtlxu89cfvW6bT70ltr9z9qh/024A8xc/vD6itFN2ZLjqSXfF7cDB/wBa/wDM1Lkf2Mv/AF9H/wBAFJc+Ibr7bPtvZ8CRsfOeBk1aGuXbaPkXs+77T3ftso5nZE8quypYFf7StO375P8A0IVHKQJ5OmN5x+dXLPV71r+3DXkpHnJwT/tCmTarefaJR9pc/OeoHr9Ku8uYLKxZmK/8InaHj/j9lHH+4lVNMK/2padOZlH61qyatef8IvbsLj5/tsgPyr02L7VW07Vr19StQ0wwZlB/dp6j2qU5cr+Y2ldGUxG48jOauStnSLQ8f62UH8lpZNVvDI371T8xx+6T/CrEuo3B0i2bdGSZpAf3Sei+1W3LTQmy1K2kf8he1Hq/9DVLOa1tL1K4/tS1UiEgyAf6hM/yqudUuc/6u2P1to/8KLy5noFlYS5H/EqsPrKP/HhVvwz/AMh63H95JR/5DaibUpv7MtD5VqTvkHNumOo9qs+G755PENmrQW3zFgcQKD9xvSok37OWncatzI5/Ix+FW7vH2DTzj/lm4/8AH2pf7Rb/AJ87L/vwKt3WoH+zrFvsdjyHGDD0w31rWUndaCSWosviPUmlkIlgwWJH+ixev+7U8+v6iun2Z3wEuZCf9Gj9QP7vtWYIdPxn7bLz/wBO3/2VWrqCwFnZA3svEbEf6P1y5/2vasXGnpp+HkUnLXUsafr+otcsWaDCxSNxbRjGEP8As1V/4SDUM9bY/wDbpF/8TTrKGwU3DC9lOLeTObfHBGP73vVTyNPA/wCP+T/wGP8A8VS5afM9PwHeVtzZ1jW7xPsCD7Mc2UbHNrGeTk/3ePpUFrr14YLxilp8sIwfskfdlH93mjXYbP7ZbqbxxstIFx5BPGwH196rW8NmLC+P21iCiAnyDx849/as4xhyLT8PMbcrif8ACQXgU/ubE/Wyi/8Aiat6lrtyl/IogsCFVRzZxk/dHtWUYLPaf9PwccfuGq3qlvaf2ncE36g78Y8luOKtqHMtPwEnKxbtNR1G/s7pLaws5ZA0Y2pZIeOevFPW08QFk3aDbkMcf8eKVr+A7SJWvJI7hZlJVchCuDz6/Wuvmmy+0HheBXhYzMXQrShCKZ3UcNzwTbOIutB8Q3N3KV0zSgrOcO8UfTsTVebwr4gOliEWmleYZg5QKu3GMfTOf0rvhMMY5pfM9DXnvNaz6L+vmdCwsO55dH4J8Ri4QvZ6WFD8kAcAd/x7Ux/AXiRnP+h6QcsOeO/f8O9eqKc85qQMMdqn+063kV9WgeXn4d6+bZcQ6RuBYlfywKhPw+8SQOjix0qXB5ETDI4684r1feAODQJcdaX9pVvIPq8Tx9vAPiZUU/2Rppym7aGGR7detKPAvidJbY/2VZqVYjejr8vfPX/Jr1xpd5qNmIGc0PMaslsioUVFpo8tufD3iSyDmWzndUUMWjwwx+FZNhdNPqcKb8jdkjNe0GeXAw5yOlV4LK2hmaaG0t45GOWdIlBJ9elc/ttNUevDMqifvanCHI6A0oGV5NeirI4BBP6VHKsUn34Ymx0JQVCkjrWc94fieJ+MrgQ3NmhhikBjY/Pnjn2NZKwXlzCk0GjCaIIBvWJyAcdODXud5ouk3qL9o0uzmYdGeIEirCgQxrGgVY0GFVBgD6Cu6GOVOCilseHjH9Yryq7XPErTTtV8uQr4dk2smB+5kG7JGB170raXqyHDeGpMksAAknUde/avbhI3BBOfc0M7EgljxVf2nNdPxOb6un1PILnw/rdzOhXw5NJiONMneMHaOOvamr4Y1tIJifDEuCh6M5zgjPf2r2PzWHej7VKOFYCp/tOe1h/V0eMReFdZmO0eGXVuPvyMvX6mr8ngXW5G3DQEI2BubojpgY69favU/MO8knOaf57HgfrSeZVewewieX2/w91t0kVtHt49xA+a949arP4A1dYy/wDY8RABJVbzJ/L1r1cyOflDHB9KmUhV5pLMaoewieNz+CtWkdnXRT1xk3OOg9KktfAWsTWMyjSljaTaVR7oZbB/Q162/U00MUIIPNJ5hVGqETzGLwP4ptAlpBaIse44K3AZR75OOPwq6/gPxVIgzcWYOPu+b09ulehiZieTU4cHHzHFc8sRKTvY74YqrCChF6I8Z1bw1rWjXtutyPtCuwIeDLDAIznjiuv+yknJV/8Avk13XniKNgpIZuKseZIYUUNxjJp+15t0dNHM6lNaq550UjXqr9cfcJrJ18Qtpjo0M7qCrERjDfXkdK9SfchzuNSbfMj5weO4606dbkmnbYdfM5VacqbjurHh+m+Gp9RWG4tNL1J42fh9yBePrVrU/CWorqFwz6TqbMzF90exkIJ6g17IgMcSoTx6elO3EcZNd39o1G7pHh/V4nio8K3otdh0vVFy4fBVc8AioT4dmtnjaXTtWA3AgiJTnn2r3NZGA6kVKtzgZLULM6i6C+rRPFrbwm99cSlor+3BlZcywgc9emelOn0e0sYntJjqBkjuBkpbq2crxj5uhr2Q3RHIJqsXd3yZD9KuObVE9Vcl4WLWh5VZaXZi9gAOqbxKMA2Y6gjP8VJLpdgbiXFxqI+Yk/6FnqeP4q9ZjJz1pd587IJ9K1WdT35fx/4BH1JdzzKW00uPw9FFNe3careOfms8NnYvG3d+tRafaaKL+2K6tcM3nJhTZkZOR/tV0nxHDPYWBAJPnNnj/ZFcPpyt/aNplSP3yc4/2hXs4So61D2l7Xv2/wAjiqxUJ8pfey0fzW/4nEudx4Nm3r/vVZey0o6TAP7YIUTP8xtG5OF4xmsOYYnkHo5/nVlv+QNF/wBfD85/2VrrcXp735f5GSa10NTTrDSk1K1ddbVmEq4X7LIM89M1WOm6Xk416IYPe1l/wqpph/4mlp/12XH5iq0mPMbnuaajLm3/AC/yC6tsbsun6edNtR/bVuFEknzGCXk/L/s1Z8PadZx+ILNk1m1kYOQEEUgLcHplaw5OdHtjnpPIP0SrPhs/8VNp3P8Ay3HeplGXs5a9+wJrmWg7+yLMtj+3tPH1WX/4irNzpVsdMsl/trTwFMnzEyAHnt8tYJ4kboeTVycFtKs8Y4eUc/8AAaqUZaaiTWuhVFtPgZgl4/6Zmrl9bzbLJfIl4tlyNh7sxqv9uvMYN5cf9/W/xq1qF9eK8C/a7gYt4+krd1z6+9EnK6GrWI7OCZYb1jFJ/wAe5HKnuy1SMMu0/un6f3TWhbX159hvj9ruPuIP9a3dx7+1Vft170+2XH/f1v8AGpTldj0si/4jRxrMihGwkUS9PSNaqQq40u8O1sM8Q6e7Gr/iK/uh4hvlW6mCrJtAEhwMACq8eo3q6VKwu58mdAD5h/usazi5ezXyKduZmeiMZFGDyQOlTajk6ld5/wCezc/jU9rqd+13Cv224+aRR/rD60l5qt/9snAvJ8ea2BvPqapuXMJWsdv4IgMWhebjmSRm/DoP5VuhGY1U8LO82gWbyMWZoySW6nk1slFr4fGTcq82+7Pboq1NIqrHzUmzipSnpSYxXMaERA4pQB1xinn2puKAGMR6Uh54qRlzSFQO1ADQuFphUkY5xU+1jSbTTAh2DFOC9807aM5p4UEdqBkf3h+NBWn8LxTJGGMDrTQhhAAwOTUZUkf0p4IHWkdh2pMYwggVHnNLkscZ4o2k9KLgIOTSHj8KdtIGBS445oEMxmn4xzQBk4qUgbaAIlB35xUrN8vNIBg8UmcmmgGP7/hUf+FSP04pFOSM0MAT6VMi5PpTFXPWpASMU0AyUc9KuoQIhmqrYbmrTYS3B/iNOImNKg96Tou3dzUKszNzk/SpEP7xT3BpMZZW2Ijy5xUeNrAdqsM5LYPSmkA/WqvYkjI5xULDkipZA2/npUTjHNN6gN6LSL8xoOTipI07mpsMcvyjmowf3vtUrAYqNAN/SmBy3j+WaHTrJ4ZZI8zEHYxGePauKsdRvDf2/wDpc+POQEGQ/wB4V6B46hifw8jz+ZtSdTmMDPOR3rz+zGn/AG23O67H71eqr6j3r6vKmnhtV3PJxV/ajptSvluZdt5OPnP8Z9asf2rqP9kI322bP2hhnd22rUE62H2uX95cj52/5Zr6/wC9VnZp39jrm4uQPtJ/5Yrn7o/2q9N8tlp+Bza66iafq2onUrUG8lKmZAcn/aFQS6pf+c+bp/vHqB6/SprFNNXUbUrd3JPnJgG3A/iH+1UU8Vh58n+lz8Of+Xcev+9TSjzbfgL3rFltUvv7Jgfz+fPcZKKey+1T6Bql7J4h05HmUq1wgP7pMkE+uKrNDZHSYs3kgH2hufI/2V96n0GGxXX9PIv2JFymAbcjPI4zmpfLyS079Bq90UJtTvPOf54zhj/yxT1+lWjf3LaVbE+UT5so/wBSnovtVe4trIXMv+n87zkfZ29auR2to+lQBb8YE0nJhb0SnPksnb8AV7mWzafj/UXP/f5f/iatak1gLzaYbk7Y4xxKv9wf7NVjpV/t/wCPSXH0q3qelag+ozFbSRgCFBA9AB/Sk3HmWv4hrbYbAdPGm3Z8q6wWjB/eL6k+ntUEI095408u85cD76ev0qymk366VMPsku5pk4284Aao7HSr46lahrOYAzpklDx8wqbx1dx66aE+tvpza9flhd5+0ODtKY69qizpo0k8XmDcf7GeF/8Ar0zUrK9k1W8f7LNhp5CMIefmNDWF5/ZUQFpPkzuT+7P91alW5Y6j6vQSz/s439sq/awTKuM7MdRUMp095Xbdd8sT91fX61PptheDU7cmzuNokBOYjVNrG8AGbO4Gf+mTf4U3bm3Dpser+GQF8PWSpuKeUCCwwetauec1Q0BTFoVnGwIZYEBz9KvEelfC13epJ+bPbp/ChcntShcjmmLT84FYljWHWkC5p4y3JpenSgCAgkcdacqYxnrT8A9/wppzmmA8AYppWkCt0LYpMOB6j3NMBApbOKVgqfeYA+lMacquF/Squ4yFic0wJWkXPFN69xTAPWmnk8cUDJTx1qJ859qcTx1pjGhiDinA7UzUYIzip0Ax8wzSQxI1MhOPSl8hhzuB9hUuflwBgGo8HcMcZosIfHAWHPbrT/IHc07cQoGT0pN3rTATYiD1qE4PapyQRUR+91xSuBHs3U7YicMctTsgttUfjRtGeuTVAIQMdKcqFzgnC+gpRViNc84poBn2eFFLMWPHQGniFJEVnYgY6UlwAI8UMxKKAOBT6iJfMt4VwuCT1xRHMjSAbMcdTUH3hilQfNin1FYtEZyw7VWkbninqxC9evWmsg60pIELGueDSPH69KUPsXNM3ln5Py+lCYyEnBxTkLEHJ4zQYMuWLfKTT3IA2gYAosITJ3YoAw1L1NA+90oGZHjKFp/Ct2qKWZSjAAZJwwry+1trkXkBNvMMSr1jPqK9e15Wfw3qIUkMIGIIOCMc15Ba3Vx9rh/0ibHmLxvPqK+myeTdGS8zzMYlzolubacXc/7mT/WNzsPrUxgmGiDMUn/H0f4T/cFR3V1ci9uALmfAlbH7w+pqwL67Gjki8uAwuMZ81umz617PvWRxaXZVso5RqFtujf8A1qZyp/vCm3CuLqYbG4kbt71YtNSvvtkGb25x5q/8tW9R70t1qN8LycC8uOJWH+sPrVXlzC0sMII0dSc/8fLf+gCpNEONf0/nB+1R/wDoQqYalfDSNwvJ9wucZ3n+6KdperX76xYh7qUqbiMEFuo3CpfNyy+Y9Lozrzi/uATnErfzNaFmofTVA7TP/wCgpSX+q36ajdILuTAmcAZ/2jWjpmoXstgSZ3JErc8ei+1Ko5ciY42ucsijcBjqcYq1qeDqt0e/msP1q9Bfac88Sf2HF8zgZ+0yev1p13qGmte3BbRYy3mNk/apBnk81Lk+bb8v8wSVtzPG0aMeOWuf5J/9epNCXdr+ng9Dcx/+hCrr32mf2ZGToy4M74Aun4wq85/Gp9CvNNfXLMJpHlv5uQ/2pjjAJ6EVDk+WWnfsUlqtTn533XMzZ+9Ix/WrErEaXafMcl5Twf8Adqf7ZpJOTo8nrxeN/wDE1ZmudIFnZ7tLnIIdgBd9Pmx/d9qHJ2Xu/kFt9Shpkkg1GJt7/LuP3j2U1SM0uwYlk6f3jW5ZXGjm5O3Tbldschz9rz/Cf9mqpm0Y4A068H/b2P8A4ik5at2Glpueq6WCuk2oOc+UmT+Aq3/FTLYLFZxp1woAHpxT1YZzXw09W2e3HYdt/Sm4yak3DHXrScAcmsyhmcUgDE5FOAVhxzUg2qOtCAQKBQQtRtMKgeXA609AJ3fBx1qCWTAAqLPy5JqMtuYc9KAJPvD2qPI5xS5+XGfrTFGV460AOz70hYAeppQKMZbA70wHD7vFQtxwas9CR2qDbufPYU2CGRgk59asDofWlijAHen7QucnikkA3neAOc1IVwcdMUsKKR5ueCPlFHG4807AHekcZOBUg2DkkDFQPPk7Y1yexotoIefkTJqqXZ3wPu1JJnABPNMjXHXmpYyWPpTiCemaReOneriR4ALVSQmyJI8AZFTqMDihiOgpA2AatCILg4wPWpDgqoFQyfMc+9TdxSW4xMYpE5bFO7cURZ8wgelO2oDgO1Nb5Sqk4yfypykdaikGWzT0aETFUIGBxSpED0qJWYY4zVhSQoJGDSsAyWE7femCPP3qlLZYE07rTAh2DpjpQBzVjZxwKPL4z0p2FcqXkYl026jIO1oXBx16GvGbc6eLiHC3eQ69WX1+le3lCVZP7ykV4tHoeqC+jX+z7rHmgA+U2OvrjpXvZPJWmm+xw4zdMdd/2eL+4Dfa8iV+mz1NTKNNOksM3mPtA7Jn7p96Ze6RqX9oXGNPuiPNYgiFiDyfanf2bfjSJFNjc5+0KceS2fun2r3Pd5VqcGt9iO2Gm/aYcPe58xeqJ6j3p14NO/tC5/e3X+tbP7tfU/7VQwafercxMbK6G2RT/qm9fpT7+xuhqFyRaXH+tf8A5ZH+8far05txdNicLp50j/j4uQPtPJMK5zt/3qXTU04apZlbq4JE8ZANuMZ3D/aqD7JP/ZL5glH+kD+A/wB01HYQyrqVpmJxidM5U/3hSt7r1C+q0LeqQWK6td5u5gTM5I8gH+I/7VaOjw2n2Jwl1IR5p/5Y47L71j6vEw1u++Rv+PiT+H/aNaOgDNpKGVuJP6Coqfw07jVubYz7HTJTqFuDJbH96vS4Q9/rUUunztNI3mWxyxP/AB8J6/Wo9M/5CdsfSQH8uaqZyM+tP3ubcNLGpNYT/wBmWgzCfnkJ/fp/s+/tVnQNPuE1mGQrGQqyNxMh/gb3rLuOLGxHXKuf/Hz/AIVa0Li/kfH3LWc/+Q2rKXNyPXuUrXRWXS7zAxGp4/56p/jVu60q9FtZjyf+WZziRe7N71kYGOR+lW70DZaKQOLZe3qWP9ap811qJWLljpt4rzMYSP3EmPmH9361Vj028MyDyH+8OeOOabZABLo46W7fqQP602wiEup2sePvTIP1FRNtJsqKWh7SkW2IZPWl2bV5HFSA5yxx1qNmycZr4Z7HuIMHHqKaVZvwpu7HBPApPNH96oGTHEa+9QsWPSmNIGPX8aaZOeDSAGbjaK5m81e8ju5Y1KbEcgZWujVstywFcbduGvZ+esjfzqonpZdSjUnLmVyc61fnq0eP9yk/tm9DE7kz/uVSMi9qNw7VZ631Wj/Ki8NcvV/55/8AfNKNbvSP+Wf/AHzVA7cUquuKBfVKH8qL41u8HVYz+B/xqQa/d5/1UY/E1m7lwOKUFM4pi+p0H9k0j4iuSTut0wfQmkHiGUf8uw/77/8ArVnBkycnqaXK56gUiXgcP/L+ZqjxHcMABbD/AL6/+tThr7sQj22VJ5w9ZJK44YU1eATuFOyD6hh/5fzN9vE6g/LaMBj+/UJ8TD/n3fP+8KwuvBNHy9MUbi/s/D/y/izb/wCEjDHi3fn/AGhUsfiOKMf8e0mT1O4VhDA7Cgr9PzosL+z8P2/E2pfEcRxiGT6ZFMXxCm4Zhkx/vCsMrlug/OnBO5x+dKwv7PoLp+J0kfia2EgYwS4HXkVK3iuFuRBKB+FcvtB6/wA6H6hR+NUg/s/Dvp+J0R8TxE/6mX9KB4ohAx5cv5CudwKXah7UWF/Z1Dt+J0P/AAk9t/clP/Af/r1OfFVqeTFKPov/ANeuWIXsKkA5BNAf2bQ8zpx4nssciUZ/2Klh8S6eGJLS9P7hrlNgb0pyoPSnYTyyh5nYReINM8ssZHBz0KGmHXNOJysxH1U1yRU7Rj1qQLzRYl5XR7s6+DW9OzlrhfxBFTf21pzf8vcY+ua43aD1prIh4quhP9l0u7O3XUbKQgLcxMTwBu61bjPYiuEsFU39soGf3gA/Ou6UY5qNmedjMNGhJKLvcnD8dKC/HSgfMtMf2rRvQ4REb94M14tqclxbeIruETzAJdMMCQ9N1ezqMNkmvKvFKWUHi69WSK5LtKHJWRQDkA9CK9bJpfvJJ9jkxi91Myru8u1v7gLdTjErdJWHc+9WI9QvRo8rC8uQ32hBnzm6bW96ZePp32+4zFd7vNbP7xfX6VKpsP7Jl+W7C+emfmXrtb2r6L3eVadjzru+5BBq2o+bHjULsDcP+W7ev1qxe6xqaahcqNRvABK2AJ2x1PvVWL+zvMTP2zqP7lWdQGmjULrc17u81uipjqfeqtHm2/AV3bcemtap/ZUjf2lebhOoB85sgbW9/aks9d1f7ZB/xM7sgyoCDM3PIoT+zjpU2Jbzb56ZzGnXa3vUMA077TCRPdDEi9Yl9R/tUrQs9PwHeV1qX9Y17WIdavo49TulRLiQBRIcABjWl4d1nU7mGcz388hVhjc3TisnXEsDr+ob7m4DfaJMgQA87j/tVreFobDy7rZcyt8y53Qgdj/tVlUUPZJ27dCouXNuc9pt6v2+I/Y7X5dzfcIPCk+tVFvkGP8AiX2fT+63/wAVVmwtFFyWF3anbFIfvn+4faqosf8Ap8tP+/v/ANan7vMLWxbu7xBb2Y+w2vMO7o3d2/2qn0e6jMl8/wBit122Ux43dwBj73vUF5YnFsPtloMW69ZgO5P9am0yzKW2qH7Ran/QyuRMOMuvWs5cvIWr8xnfaoR/y4wdezP/APFVcvbq3DwBtPibEEf/AC0cY4z61S+wtjImtzj/AKbL/jVvULGU3Aw8BxFGP9eg/gHvVNxutRJMLa5tTb3bf2fGMRAYEr93X3qTQ2t5teskFoEJmGCJGOO9Rw2EyWV5kwEsqDidP7wPr7Vc8LWUo8R2jts2qSxxIpxwfQ1z4iUVSm79P0NKafMj1MnCDj8KiL4+lLI/A47VFuzzXxkj2EDMCDUZwOaO+KaWGakYHGKYcD2ozk8/hSHk0WAbjGT6VxTHLux6kk12k3ywStnkIT+lcOx6VcUexlS+J+gvaug0XwzPqtqbnzUji3FV3AnJH0rnecYr0zwqNvhu199x/wDHjW9GClLU6cxxE6FLmhu2Y58DSYyt5Fn/AHTQfBE+BtuIOn+1XY54p3aun2MOx4n9qYnv+Bw0vgu+QZRoZPo+P5isi+0m7sGAngdP9ojg/j0r1DPNI6pIjJIoZG4KsMg0nQi9jalnFWL99Jo8eIwSMYPvUtpZXGoXS29sheRugHpW74m0dNPuA0I/cuCyf7PqtO8Ec6zM3pAf5iuf2dp8rPZni19XdeHYgPg7VO8QP/bRaafCGqgf8e5P/Ax/jXouaXdXR9XgeL/bFfsv6+Z5wfCOqgZ+zN/30P8AGo28K6so3fZZDgdsH+tel7uKN1H1eA1nNbsvx/zPIVtbhrhYERmkY4Cgcmr7eHNX6/Y5v++a2radIPHp6fPJIg9ia7POTWcKKd7s7MVmU6Liox3VzyS5068tDieJ4zjIDLjNVju7sa9L8TxLLokjEZMbhgfTsf5155bW/wBp1GC3/wCekqr+Geazq0+V2R1YTF+3pOo1axYttHv7mFZY4JmQ9CFPNOk0W+jBd7edVHVmQgD9K9QTCKFTAVRhQOwqXdxz07it44eNjzf7Zmn8Oh480ZQ4JOaESSVwkas7HsBmtTX7cWuq3EajCrIdvHQHmuh8D2yrZ3N4V+dpPLVvYDn9TWMad5cp6tbFxpUPbWvt+JyQ0287wSD/AICajkRozhgQRXrhc7etcZrywXHiu2h2DDSRrJgdT3rSdFRWhyYXM3Wk4uNrK5zKwXBUERPg85xTlt5yfuMK9aGF4AAHYYp42k8qp/Cr+rruc/8AbX9z8f8AgHkfky5/iFH7zOMGvWtkRzmKP/vkVGYLcnmCI/8AABR9XXcr+2l/J+J5SXZTg5FMaUjpW54stobbUyIUCIyq20DgE9cVzhNc848rsevRqKrTU11NHSpCdStMj/lqK7zzAoNcBpT41K2J/wCegruEfcxx0qTyM2/iR9CVbliSijAHejdzzmkijwSxGM08qOQKSPJHKy15t4+sZn8TrNDBJIskMZ3KpIyOP6V6IUIAArz/AOIymPU9OdSQWgIOD6Mf8a9PKm1iNOqZzYtL2Zzd7Z3X9o3OLacjzW5EZ9amSzuv7ImH2afPnpgeWeflb2qreyyDUrrbI4Pmt0Y+tTx3E39lTkTSj99HyHPo1fUrm5V8jytLsgW0ugQfs02Af+eZqxqVpcDUrk+RLgytg7DjrVZbq5BGLmbr/wA9D/jVvUry5GqXW25nAErYHmH1q/e5haWGrDL/AGVODE/+ujPKn0aq0SOs0fyN94H7vvV2K9vBplwRdz5EseD5h44b3qFNSv8AzFP225xkf8tW/wAaS5tQ00J/ECt/wkWpcH/j4c9PetXwmuFuwRjleo+tU/EGoXq+Ib9Fup1UTsFAc4AzV/w1fXTC6DXczY2dXJ9aynzexXyKSXOcxY8G5OelvIf0x/WqxrTtL+Qx3bNHb5EB/wCWCDqyj0qt9ucDPkWp+sC0XfM9B6WC/wAmaJT/AAwRjj/dB/rU+ncaXq5x/wAsEX85F/wqTUL9lvCv2a0O1EHMA/uiprS7J0TU3+zWo5hXiLGfmJ559qybfItO35lJK5idFNW9SwdQmAGMbR+SikF0MYNpanJ/uH/GrWoXcY1G5Bs7VsSEZKt2/wCBVTb5thWVinFxp117tGP1P+FbfgdN/iLOPuwsf5Cs8XcX9myt9hthmZBgb/Rv9qtzwO6SalcstvHGVi6oW7n3Jrjx0msPUdjaiv3kTupMg89MVAz44p8rdunFVy3HNfIM9dDg5x1ppyeppN3anKnqaVgDBpRnrQTjimbuMZp2AS6/48pz/wBM2/lXEHpXZag+3TrjH/PM1xZaqSPZyr4ZPzFzzXp/hz5fDtkB/wA88/qa8tzzXqeg8aBYD/piK6cP8TJzh/uorzNImuB8Q6leQ61crDdTRqr4AVyAOBXeE8Vy+oeFZb++muTdRKJGLBSpyK2qJtWR52XVKVOo3V2sWvCOq3OoW9xHdSGRoSNrnqQc8H8q6PNZej6VDpFq0MZLM53O5HU1ohuaummopM5sVKEq0pU9jE8XhTo6MfvCUY/EGsLwOP8AiZ3Z9IR/6FVnxrqabY7FGyyne/sewqt4F/4/b0/9Ml/nWM2nVR6sIyhl0ubr/mdzmsrX9Rn03ThPb7fMMgX5hkYwa0s81Vv7CDUoVhuN2xW3fKcc1u7taHkUZQjUTmro4seNdVHUW5/7Z/8A16Q+NdVIIAt1PqE5H610R8JaYRwZx/wMf4Vmax4ZtLSwkuYHcmPBKvg5HSudxqLqe1TrYCclFR1fkcvFeyJqMV27Eusocn15zXrAYMMg8HkV40/3iv4V6pot19q0WzmJyTEAfqOP6UUHq0TnENITXoTavF5uj3ac8xE/lz/SuG8MwCXxJGx+7CrSH69B/OvQnAkjdD/EpX8xXJeErXY19cN1yIR+HJ/pWlSN5I5cLW5MLVX9a6HXI2akzVOS4S0tZZ5PuxqWP4VYDgqGzwRkVrE82ztc4rxnFs1ISDpJGp/EcV0PheHyfDttnrJukP4mszxpEZLS2lUZO5k/PkfyrorWIW1nBAP+Wcar+QrOMbVGz0sRW5sHTj/WhO2NuScAcmvPkuvtni23lzw9yCPpniuy1q6Fro1xLnDbdq/U8V5/o7b/ABDZEf8APdaVV6pGuW0/3VSp5WPVc0PMsMUkrZ2opY49qjzTbhDNazRKRueNlBPTJFdB48Urq5hN4105WIMVz1/uj/GkXxrpv/PO5/74H+NZDeDL0vnzoT/wI/4VFL4Qv4omceW+BnCvkmudyqnuLD5e9FL8Slr+rrq18ZkQomAqgnnArIzRIpSQqe1JXNJtu7PbpwjTgox2Rb07Jv7f/rov8675VxwOK4LTAf7Rtv8Arqv869GghzyfWiKueLm3xx9CMFx2pwJqdmVKqSSbpcg8elElY8lEucY5yT2riPiMIFm0t5o5GyjgbHC9x6g12lqrT3OPT9K5X4m2zSRab5CNI0burBFJxkDHT6V3ZZ/HTZhif4bOJvG07+0rjdHd581s7XT1+lSxtp39mT4juwvmx5+dc9G9qrX9nc/2lcH7NOQZWwfLPrUsVndf2bcD7NN/rI8fuzzw3tX1KtyrXseTrci/4l/b7YPxQ1b1IacNUut7XmfNbOFU9/rVD7HdDn7NP/37b/CrOq28x1S6/cycyHohrSy5txX02J4l006bcYkvNvmR5zGmf4veqwXTt42y3fXvEv8A8VToYZf7Mu8xvw8R+6f9qqmx+uxh9QaElrqF9tDZ8QpZjxDfl55w3nNkCIED/wAeq/4YjtM3XlzyH7md0WP73vWX4lU/8JJf8HHmnt9KueFTtN2OnCf+zVlJfuVr2KXxlGDTrMWt3jWrQ5RRny5OPmH+z7VWOl2pXjW7E8d1lH/stQwjGnXZ94x+p/wqsvLqPU4qbO71HddjYv8ATIDfzf8AE1sQQwG1mcEYAH92rEGlxjQrxBqmnkPPF8/mMFGA/H3etY1/82o3JH/PVv51aX5fDUnbder+iN/jWbT5Vr2Kur7Dl0dWlQf2rphywGBcc/yp13pLvfXBF/p/MrcG5APWs62G67gX1kUZ/EU2c5uZT6ux/WnaV9wurbGp/Y0500qLuw5nz/x9Jj7p9+vNdF4L02Wza9kkkhbcFUGKVXHc84PFcY2RpqD1mY/+OrXY+BFzYXfYeaM/lXnZi5LDS1OjDpe0R00j/MR+tMwTVt4FYZHH0ppjxxjivlj0yAKM5NOJwKey96YRTAiZs96b34qTaKawGOKAKWqyY0y45/hrjs811WtNt0uUdzgfrXJmrR7mV6Um/MdnFesaQu3RbEf9MF/lXkueDXr2nDbpdoPSFP5CunDrVmGcP3IrzLJHy0RlXXKkMAcZHrSjqB71yuj6v5Gv3VhK37uaZzHk9Gz/AFrolJRauePSoyqRlJfZ1OrxXNeI9dvdNc29vCE3LkTE5yO+B6iukrN1rTV1PT2jUDz0+aM+/p+NE02tCsJKnGsnVV0eXyzPPK0kjFmJySTya6zwIP3t8f8AZT+Zrk7iJoZCpBHPQ9q6/wABrhL9vdB/OuWkvfPocxaWFlby/M7HnNRyzRQKDLKkYPALNipc1zHjNHks7VERmJds4GccCuuTsrnzmHpKrVUG7XN0X9ocbbuA/wDbQVleItRtE0eaIXMbSSYCqrAnr1rz/wCw3Gf9Sw/4CaYbWYfwH8q53Vla1j2qWVwhNS572IicsT6mvQPBM/m6K8JOfJlIH0PP+NefurJwwIrrfAU+29u7fP34w4H0P/16mj8Z0ZnDmw7fY7occ1l2NobOB4sDLSu/HueP0xWoah/i6V1yR8ypNJruY3iafydDde8rBP6n+VW9DuDc6JZykkkx4J9xxXP+Nbrm3twfuqXI9zwKu+Cp/N0Voic+VMRj2PNZp/vLHfOjbBRn53NbVLQ3ttFHt3bZkfHsDz+lX85NGRSZ7VrY4HNuKj2Ob8aXXladDADy7Fj9B/8AXNcr4f8Am1+xB/56irvjO7M2q+UDlYlCfj1P86peGhnxHYf9dP6GuWbvUPo8PT9ngvVNnqlKDSVW1CV4NMupY2KukZKsOxrsPm4xcmo9yyTSDpn0rzR/EWs+Y2L+TGfQf4U2TxBqssTRPeyFGGGHAyKw9vE9VZRVv8SKd2Q105HTJ/nUYFJ1Yk09RzXK9WfRJWVi9pSltTtRj/lqv869HJWKDJrzzR/+Qvagf89BXe3BDIqitI6I8LNtakV5FV5GkPFCx54FSqqqO1PEqoCTWdu55g/ethbvJnLsOK888ZzvNpcMm9stdnJB/wBmup1C7Mm70Fcrrz2n9iQG7Sdk+0kjyWAOdvuDXRgZ3xUEtkZV1+6bOWv5JF1O6AkcDzW6MfWrENxONMucTy5EkYB3n/aqe8Oi/wBo3HmLqW7zDna0eP5VPEdC/s25A/tPbvjz/q8/xY/rX1/MuVadjx7a7mT9ru+13P0/56t/jVvUry5XUrkLdTgeYcYkNOI0HB+fVBx/dj/xq3qKaKdRn3TagGL84iQj/wBCqnJc234E2dtypBfXn9nXZF1PkPHz5h/2qg/tO/7Xtz9fNNaUMeifYLsC7vwu6POYE9Tj+Kq5g0LaSNQv/Tm0X/4uhSjrp+A7PuWvEN/er4gvUW7nVRJwBIcDgVN4f1C7zc7rmVvu9WPvS69DpLa5dGS/uUcsCwFsCB8o77qXSIdKUzbNSnbIXObXHr/tVk3H2S07dCtebcxo7+5/syclkOZkHMSeje1R29/ObiJdsHLgf6hPX6VIILf+yiPtyjNwOsTdlPt70lnaW3263xqETHzF48px3HtUe7Z6fgVqMur+Zrqb5IP9Y3/LBPX6Vaa7ZfDkJMduS14+R5S44Rf8aoywQtK5F5CcsT91/X/dq/PaJ/wj9kPtlsMzzNklhnhB6VEuXQavqV7G9Jv7cG1tDmRefJHrVV73czN9lteSSf3f/wBerVhaompQEXtq21s4Vm5xz6VU+yBgALq1PH/PTH9Kfu3DWxO92BYQA2lsQXkI+U/7PvXZeCZUk0u4cQxxnzsER5weB6k1x01kfsNqBc2n8Z/1w9f/AK1dd4LgMWlT/PG5abrGwYdBXm5nb6s7d/1OnDX9ornTiUbiM1JnJqoYCWJ3AGlDyRD5hkeor5o9EsFefSmsgHOaRZgwHNMaT3oAaSAaiZvXFDvk1GTmgDK107dNb3YVy1dP4gP/ABL8Z/jFcvkVotj3ct/g/Mdk4NevWhxZ2+O0S/yFeO5rZtPFGqWkCwJMrIgwodM4FbUpqL1FmGFniFHk6HqAY5H1rynUpmGpySISrCRmBHY7quP4w1aSMr5kS7hjKx4IrDZy7FmOTTqVFJaEYDBzoOTqdT1bR9TGqaZFcAjfjbIPRh1q+H5ryjS9au9JlZ7dgVb7yMMqa2R46vQObWA/iRWkaytqcVbK6vO/Z7FzxfpQVxexLhJDh8dn9fxqXwIcWl6cdZVH6GsLU/Fl3qVr9naKKJMgnbkk4qvouvXGjPJ5aLJHJ95GOOfUVHNHnujtdCvLB+yl8X6Hqe6m7z64riR4+bvp4/7+f/Wpf+E9H8Vgfwk/+tW3tY9zyv7OxP8AL+KO23+ppCQewP4Vxo8ewY+axk/77FH/AAntv/z5S/8AfYp+1h3F9QxP8pmeLoo4dWkWJAoIViAOMkc1B4Uufs3iG1OcByYz+I/xrP1bVX1W+e5ZAgY8LnoB0qrBO0E0csZwyMGU+4rmcveuj6CNJvDezlvax7O0namb+tcrD45sHjXz4ZkkxztAIps/jjTxCxhjmeTHyhlwPxrqdSPc+d+pYi9uVmF4ouvP1ifByFbYPoBj+dafgO5xcXkB6MquPwOK4+4uWuJWdurHNXtC1YaTqiXDKWjKlXA64Nc8Ze/zHvV6DeF9kui/I9Y380GQIrMx4UZP0rnl8X6O2P8ASGHsUNUtX8W2D6fLDaSNJLIu0naQFB611OcV1PAhhK0pKPKzldSuTdX0kx6uxb8zWh4V58RWfsxP6GsFpNz59a0NDv49O1e3uZc+WhIbA6AjFcifvXPpq0f3Mox7Hr4YU2ZI7iB4ZV3I4ww9RWMviTSWAIv4fxNSDxDpPH+nwf8AfVdvMu58qqNVO6i/uHf8I1pJ/wCXdv8Av4aT/hGNJx/qH/7+GnjX9KI/5CEH/fVL/bumHpqEH/fYpe55G3tcWusvxOa8TaPa6ckUluCFkyNpOcEe9cyhwa6TxZrNpdrDDbTCXZksV6ZNcmJRXJVtzaH0OClUdBe03NnQ3H9tW/8AvE/pXay3HPWuC0ST/iaxt6An9K6WS5O7Gaz57I8zM9aq9DSN3ioZrrcPrWY1x71QudTAOyM/N3NZOTZwJGhcuCvPeue8RK8ugwrGjuwuc4VST901YR5biVI1DPI5wo7k1keJL/yJl0+CZmaE5mkRsAv02jHYfzrvyqlOWJjKPQxxcoxpNPqZ+oW1ydSuSLeU/vD/AAGpLe3lGnXm+GYHdHj92eT81R393crqFwFuJgA54EhFOgu7n+zbs/aZsh4/+Wh/2q+uu+VfI8XS5VMcgBzG/wD3yat6krf2nP8AKfventVb7bdgE/aZ+n/PQ/41e1DUL1NRmC3c4APGJD6CqvLmFZWIoAf7PvOD1j7e5qo2QpyO1aMGpXv2K7Ju58jZg+YfWqzapfEMftkx47uTQua7CyLviIj+3rok91P/AI6KbpLANNznhe/1q3r2o3cetzhLlwMJjn/YWo9O1W9Jl/0p8ADqB71neXsl8h6c5lMcaXGMjBnc/kq/40mnY/tK3HT94DVubUrv+z7b96DueQnMa/7I9KbYX9y99Fl0ONzf6peyn2rLXlfzNLK5m9uvWtG8O3RdLGOvnN/48B/Sq66hPt5WEkjvAh/pV7ULyT+ztLBjg5hdiPJXvI3t7UpN3Q1Yo6ecX0bdgGP/AI6ap9sVpWV6fPctFb4WKQ/6lf7pqob84/49bM/9sf8A69F3zbBZWFuTi2tF/wCmbH/x812Xg67jtdBk4JJnJOB0GBXJXd3+7tc21sR5AP3COrN711PhVluNGnzHHEPNPCDA6D3rzMzu8P8AM6cNb2h1P2hdny855BqB5WY5zWXZTlXaFjwDxWh/DxXzbVmekG8+uKTzDnBNMbNMc4/CgRL5hpVYdqg3AijODkmiwFHxAw+xL7uP61zBOK3/ABAc2kYB/j/pXNk81a2Pdy/SiP3e9OKttzt4pkQ3XES8HLgH866/xRBa29hEYYI438zGVXHGK0jG6bN6ldQqRptfEcgGqRY3dNwHy5xmqm+ussdbsYvDptZox5gQqEC/eJ704xT3HWqyppOMbnNk4JB60m6onkLSHjn0o2v/AJNTY1Hlh1pyhmGVBqBdzyrEAdzECu/un0vRrGFZLRZFPygBASTjuTVwhzHNXxPsmopXbOFY7Tg5FN3e9NurgTXDsqbFJJC+ntUfzehqbanQmS7vem7qhaTnFN3npzmnYOYn3jNOD1U3HPNOLEDOKdg5icv70wyVA8vHWmbye9PlFzFrd05o3mqwk5pfMpWC5aDmjfiq3me9Lv4zTsPmLQb3p4bjrVMSV02h6AmpWDXLXG1txVV25xj1qoxcnZGdWvClHmnsZAfilDmo5gIpWTuDg4qMv3pNGnMWPN9DR5tVi+KYZeKlhzFzzfekMuOhqj5vHWjzD61DDmOh0OUfbt3ohrfkmGSWOF9a5bQ3/fyH0T+tWL29aR9gIA+tZtXZ4uOd6xau9QLMY4zwO9VUYls1TV1L7d2cDJNWrctKeF4Jwo7mixyWNSGUafp91qMgfES7EK9d7cD8utcdmy5ybr8Qtdtqyg+Gb2xj+ZoFR3wM5fcM/lnFcEYpAuSj/Xaa+nyeEY0W+tzycbJuol0NO/8A7POo3GXugS56IpH86khGn/2ddYkutu6PP7tc9T/tVSv0b+0LjKn757U+AN/Z14MH70f8zXqW91a9ji6ilbDacT3PT/nkv/xVW9Sjsv7RmzcTDkceSDjgf7VZOPlJwelXdTx/aUx9x/IVdveWodC1BHZfYroC7k6JnNv0+b/equ0NiA2L2T6m3x/7NTbdv9EvBx91P/QqrnBVuRnFCWr1Eb2vx2p1mUm6KkpH/wAsT/cWoLGG2/eYvc9P+WLe9N8QMDrD+8cX/otaqWbbd+Mduv41MU/ZrUb+LYlnhtfsdmv2zjDkZibu3/1qSyt4PPLC9j4jc/6th/CfaobvAtrNeP8AUk/m7U2ywGnb+7BIevtj+tYtPleppfUabeEfdvYT/wABcf0q/qVsht9NX7XANtoPvbhnLscjisg47Vf1cAfYF/u2UX6gn+tTJO61GnowtbRQ0xF5an9w/Rm44+lUzafNxdWp5/56f/Wp9qT5V2fSAj82UVUPTH50JO7DSxfvLNh5A+0WuBCg/wBcB7/1rpPDcLW+jOXdSrykjYwYHoOorkr7/XRj0hjH/jorsNOBj8PWoAAyuT75NeXmTaoJd2dWGV5liXMU6yDoa04Z90Y6VnbhLBg9hii3k4x0xXgNXPRNUkEZqFj1piy4GQaXeGGelQA0Um6mM+M1GZBVDM/X3/0eL3f+lc6T71t684+zQ/75/lWBu55qke3gf4KLFmQb63z081f511vjFgLODB/5aN/KuPsMHUbYf9NV/mK67xPbTXUMKwRtIQ7Z29hitoL3WZYiSWKpt+ZxKyYYMR0Oea7qV4rvww920Eas8JbAUcc4rirmxntRmaN0J5G5cZrq87fBa8/8u4/U04XV7hjbN02n1KXhjToryae6nQOsbBUU9CfetOG/s9Q1F9PFnGY13AsQOcelUvCUqtaXMYOGEuT+VQTeIfIumSPT0DqxUnIB/lVxsoo5qvPVrzSV7ba2sV5oodL8RRpLH5kQcbQfQ9PyrodcnsobUfbYy+Q2zA6HFcfd6g+oa1byvGFy6DAOehrY8WsfJgye7d/pRHROxdSEpVqSnvbUi8PaVDfpJe3AJjDbUTOM46k1egj0fVZZba3tyhjXPmKMd+1ReGpQdDwOdrtuAqnFrunWcrNbWToSMFhxn2601ZJGdSdWpUny3utrFBbEf2/FZzcjzdjY7itqfS9JtJvMuZtkbD5Y2fH196x4r4X/AIpgmRCgaQHB68CneK2Y3UWf+efH5mhJWbNpyqTqxhzNXWo7R9Pg1W/nYsVgiPyqOpyeKu3segxRSoszLKgONrE8+lYWhas2mTyHaWjkADY6itz7HYazbSTWymKXJ+YcAn3FONmtCa05xq3nJqPS36mHplg2q35jU7Y0G529BW8dJ0lZhZi4cXJ6Ddz+WKreFhtkvQOG+Xj86kmn0m01Rrl5pPtKuSw5IB6elOKSV2TXrVHWlGLei6GJqdk1hctExBPUMO4PQ1uf8IwpMW2f92RlyVGR9Kytd1CC+uoGgbdhQp4I71r+JpmXToVDEfPzjvxQlHUuVas/ZpOze5Qk022/twWCznaRwxAznGcVX1bTjp9x5IO/IBU4xnNZFtctb3McwPzIwau4vY1v7zTpwoKBsn3GN1JJSuaTrTozipO6t+KMm+0NdO09Z5ZgznAKbe/fmtPT9Luo9OMlpqOxJE3MFB9ORWd4rv8AzLlLdTxGuT9T/wDWrS8OzbPDcmO/mH9KpJc1jGdWr9XjOT1b7GJZWUupX4gh9NzMeiiugbwxCqY+1oGAz8y8fzqDwgyhr2Q43Eqv4c1h6vcvJqdwxY5LsOvvSVlG7NpVKtSs6cJWSJrPTH1G/aGEgIgy79hWpL4ah5iiu0MwGdpA/wD10/wcyi2unwCxkUZ9sVNDFYWOpyXb6hG0j7sqxHc1PKrXMq2Jqe0lGLtby3ORuYHtpmjcbWU4I9DUQNaPiGeGbU5HhdXU4OVOR0rK3CsWtT0acnKCk+ptaMeZjnsKJ1zKxPrUWisd03uBU11xLWbWp5GL/jMjjXB471t6diBHuscRjCD1Y9P8axI+ma6DTl+1aa0PG5GLIP71NJXOd6K42NpG07UdrMHa3Y5B5yOf6VyX2y6AOLqYf9tD/jXb6Tb+cbmFs4eGRTx/smuL2WWP9fP/AN+R/wDFV9Dk7Xs5J9zysaveTLN9fXi6hPi6nHznpIafBqN59gus3c2QY8fOcjk0l9HZHUJ83My/N/zxz/7NToIbH7Ddf6ZJyU58jpyfevV93lWnY4tblc6lfFTm7m/77NXNQ1C7GoS4uHwNvf8A2RVMw2W0/wCmv0/54H/GreoQ2xv5P9Mx93rCf7oqvdvt+AtbC2+o3n2O7P2hjhUxwP730qH+077B/fk8f3F/wqa3gtvsl0Pty8ouT5TcfMKhNta4P/EwT6+U/wDhTXLrp+AO5o65fXI1MhZBjyoj9xf+ea+1U4dRuAW+ZO3/ACyT/CruuQwnUhm7iH7iHqjf8819qoJbw8/6dAP+Av8A/E1EeXkWg3fmLt1rmpAW4+1ZzCpO6JDySfam2ut6hsuWLxNthJGbeP1A/u+9R30FpvhxeDiCMf6lvSm29vbi2umF9F/qwPuOP4l9qxcYcu34FpyvuMbXb05ytoc+tpH/APE1b1bVpo7uJfs9k2LeHO+1Q9UB9OnPSsxrWLBxeQnj+6//AMTV/W7RDqjgXduu2ONcMxGMRr7VMlDmWhSbsRRavIYLljZafwgH/HsBn5hVX+1Bgk6dpzf9sMfyNSRWaiyu/wDSrY5CDhzj7309qqmyOCBcWv4zAUrQux6ly+1KL7Qy/wBl2LYReSjA/dHo1dTInl2VsoQIuwfKvQcdBXKXNhLLqhjjkhYswXAlXPAHbNdPeTbiFzworx8ykrQSOzCp3bI0fBIHepJAVw46EckVXjyx3elTLkZ54I5FeSdg9ZDjin+b74quGxxSE0uUCyzjYDUTMDzURfgioyzUrDKGuN+5hAPG4/yrBL1e1u5LSRxIMlOW/GsctJ9K0ij3MGmqKuWo52hlSRPvKcj6itn/AIS69HVIj+BrmS7+1MLSe1aJNGlSjCp8aubWp63PqSRrKqKEzjb3zSvr87aWLExpsChQ3fArC/edsUYk9RRqT7CFlG2i2NKw1ObTrkyxHr95T0NbR8WR43myBlx97Irkyr54NIVf1prQmphqdR80lqXpL9nvxdFApEm/avTrV3Vtc/tNIx5Xl7c5O7Oc1hbW9aAr/wCTTKdKLkpW1RraXrEumSNgbo2PzLmtP+3tKBMi2B80/wCyOa5baxo2tTTsZTw0Jy5nuaNrfrBqqXfl4RWJCA9vSpNZ1SPUbhXjR1ATB3fWskq+ehpcNj5gaDT2UXNT6o19KvLCCKSK8g37znfjOK1P7d06xtWWyDbj0UAjn1Oa5PntRhvemnYyqYaM3dt+hqaVq8lhetM2WR+HArZludCu5Tcyy4duWByM/hXIYPoaU7u4oTCeHUpc6bT8jQvbi1N/utQRAHBGR+eK1de1e2vrSJYJdxDZK46cVzPNHIouU6KcoyfQdmuu0bW7ePS0S4mVXhGMN1I7Vx2T6UbjQm0FajGsrSLt5eNdXUkzHl2JrotI1S2g8PtE80auA/yseTnpXIZbHSl59KE7O4VaKqRUex03h7WI7G9kErYilABJ7EVq3Vjpkskt294qh8tjcMA1wuWBzipBIeuD+VJPSxMqDdT2kJWudLoGsRafeSJIcQy4+bHAI71qS6dpEtw1y14mxiWKhxgZriA57frShhnpzSu7WZU8O3NzhKze5dvTD9pdYW3RhiFb1HaoOM1EW5pN+Kmx0J2Vja0Zv30uD/CP51bv/wCE+tZGlTFbh+eq/wBa0Z3LgDFZyWp5OL/jAvCD3rb0+QQQbjwRyKwz95R6CrqT7YlQ8gVL0OeWx1vhyaO61XL4V2BGB/FnvXm06COeZQeFdgCfY101vctFKksTlXU5Bqtqup6tbTebFfzeRNkrnB2nuvSvayetaUodWebjYaKRj3p/06btlqfAR9hu8H/nn/M1fvtc1NL6ZVvGwrYGVU4/Slg1zUmsrom5BK7MExp6n2r3U5cq07HnaXMfIweR0q7qBH21+RyF7/7Iqb+39SA/10Z+sEZ/9lq1e65frduoeHaAuM28Z/hB/u1d5X2FpYoW/wDx6XnT7i/+hCq/ati31u9a3ui32YkID/x7R/3h/s1EdcuiOYbI49bSP/CknK70BpBrmPt6H/p2h/8ARa1n/QV0Or6xPHeRgW1iwNvCcvaoTyg9qof23L/z5acT3/0RaUHLkWgO3MVr/i625HEcY/8AHBTID/oN39EA/wC+v/rVe1DULsX0qeauFIH+rX+6PamR30/2C5YmJjvjHMKf7Xt7Vnryr5F6XMogkY9RV/Xj/wATy7H91gv5KBTReSllXyrbkgf6hP8ACrOtXbf25ffuLcgTsOYhng4qJN860KVrGbGD/Z9z7vGP/QqqH0Naou/+JdKfstrzKo/1fHRveqq3CvMu60tzlhxgj+tTd6jNLTUzrd7LnHlBsH3zitVQ1wMuME9ahgQMJ3WFEMsrElM8gEgHk1dAAGB6V81jantKrt00PToLlgGwKBgcUq8CmlhjrQDmuaxqRn7xpDinsMmm7exosMbnim9aftpdvFIZXMYJztH5U0xL3UH8Ks7aTaKNS1KxU8lP+ea/98ikNvFnmNP++RVzYKTaKNSud9ykbOH/AJ5R/wDfIpPscGP9RH/3yKulaNvGKB+0l3KP2C2728f/AHzQLC2XpCn/AHzV0rQFoux+0l3Kf2KAf8so/wDvkUhsbdusMf8A3zV0LnqKMCjUXPLuUDp9qf8Algn5VC+k2jc+SB9Ca1tg70mwelF2NVZrZsxm0S1PQOPoaZ/YluM/NJ+dbfl0nl+1HMy1iKn8xhHQouoeQD8KadDTtI1dB5eaNntT5mP6zV7nPjRIs/M8hqUaJbZ5En/fVbflj0oMY9KOZieIqPqYh0O3I+XeP+BVGdBj7O4Fb3lA08RgcUczD6xUXU53+wEz/rGxS/8ACPp/feui2jFGBT5mH1mr3OYfQWH3ZD+IqP8AsOX/AJ6D/vmuq2Cl8sUczKWLqLqcsNBkPHnL/wB81INBPec/gtdL5anqKb5Y6gGjmYfW6nc546AuOJzn3WqU2l3MRx5e8eq11hXjoaidaOZlRxlRb6nIGCVcgxOP+A0wx46qfyrriuT0pnkFjyKfOa/Xe6Of0tVF5tPG5SK15IQelWhar36jvimvFgUnK5yVqiqS5kY8zSB8BSPf1oW5dcA5/Grr253GozA3aloZ3GLedyCPpVxZ47q3eCQ7o2GeOqnsRVYWxz939KcLUjnGKcW4yUouzRMkpKzHahYxfamla8VUlO5SY2x+g602C3g+xXQ+3Rc7P4HGOfpVq2t2k8y2fLLKhCgngOBkH9Ky4ObK6Pf93/OvqMDiXiKeu6seNiKKpT02Y4W0J6XsP/fL/wCFXL21ja8c/bbf7q9d390f7NZYxzVu+/4/G/3V/wDQRXfZ33OXoW7e0j+z3WL21OYx/E3HzD/ZqD7GNvF5an/gZ/wplt/x73X/AFzH/oa1AOmDTSd3qF0besWga8iIubYf6LD1kx/AKofYCf8Al7sx/wBtwKn1rH2qA/8ATpB/6AKzX7f4UoJ8i1G7XNW/gtm1G4/02Nf3hHMb8fpQLSEaZIRewHdMoztf+63+zVa9O6+uGHeVv5mjn+y+nBuP5L/9esmnyrUtPXYfbWateW4+2Wx/eqMZbPUe1P1W3VtVvGF1bfNPIcb+nzH2qLS136tZr63Ef/oQqC8O+9uWPeVz/wCPGpafNuUmrEwsmOmEie25n/57AdF/+vUMdg5njAkgc7xwsynP60rDGlxjuZm/9BWrWh2m65M7DiMcfU1z1ans4Sk2aQXNJI22+UkRghc00Kx5JqT60dq+Zbuz1BuABTgaQijpSsMU0U0migBx9KaSPWmk80oGaQCgelIRil7U3nvQMAaXFJ0pPxoBDqTmkBpc0DuKPpRj2ozS9+tIdxCvNH4U6kpDuJjijbxTvajpRYVxuO1LjFO60dKAG49qTA9KcSaQH1phcSjbTqUdKVh3AL6CmlfenZOKOTRYQ3aM0mBTgCDR9aB3G9KUCl4ooFcOKT3FOFNzTAjYccGo/Lz/APXqfHNRyPtOxetFh3ECADkUmM0hJRcswA9TSLIHAKEFT3HSkGrDbzTWFPAY9BR5Lk0AVzH3pvl59KuC3Pc04wqOhosF0U1jHpTzheMVY8k9qaY+OaaQrofYqDOowDngj2rHuHktG1GB4bf926r/AKleRu47elb2jxbtTRCOCDUfinTAZJrqNo41lRFYu2PmU/4Yr1crqKM3B9TixkbxuuhzAvjjP2e1/GEVavL4/az/AKLaH5V6wj+6Kpmyb/n4tj9JhVm8tG+1sBNb/dUf65f7o96+i9255mtiS3vMwXX+i2v+rHSP/aX3qH7Wmf8Ajztf++D/AI1JbWknkXJDwndGB/rl/vL71H/Z9x2MP4TJ/jQuW7E7mpq92gubfNlbNm1hPIb+4OOvSsx7qPj/AEG2/wDH/wD4qtHV7K4M9uQIz/okI/1q9kHvWc2n3WB+7Q/9tF/xpQ5eVDd7lqfUZ2uZG/dNlz1hT1+lStfSDTo/3Vucyt/ywX0X296d/Z9s7EjWLLk55WQf+y1PLpcY0+BRqmnnEjnPmMAfu9Pl9qxbjZGiuQaNcl9csQYLfmdOREB3qlNfBpHP2S15YnIQ/wCNbOj6SY9ZtX+3WDhH3YWfngHtisw6PKTkXdg30u0/xqW4OQ7OwyS5jGnwH7JAcyOQPmH933ratYlhtkXy1jLDLKucAn681TXSJEis3meBo1LsRHKr9xjofarrSV5GYVU7U4nbh4/aZJ+NNzimFzjikHvXl2OofnnFFRg807kmgBTSE80ppp68UARtPCHCNKm4nAGeaWaaO3jMkjBVFYCrnXsf9Nqs3rNqGoLbRn93Hyx9+9Fjt+rJSWulrs0oL+C6cpE5LAZ5GKS5voLQqszHJ5AAzWRpMixXE8jHCIhJ/OnWkL6nfNcTD92DyP5CixUsNCM3f4UaVxqEUEUcjq+JOgxUtvcLc26yoCFbON1UtbXNtGwHR6rLcm30RUU/PIzAfTuaViVQjOmpR3bJX1sK7KkO5QcBi3Wr91ci3tGm4zj5Qe5NYd5a/ZrS3B++wJb9OKnvpGvJre0iycKM/XFOxs6FNuLjtrf5F6wubq5gklfaABhML1NVdO1C5nvhHNICpB4wBzWvDCsECRL0UYrnkdbPVmZuiM3FImkoVOdJehe1K9mNyttbOylRlivc/wD6qk0a5knWYTSM5UggmotIgM7zXUvJYlR9T1qhBcGz+0qPvMuwfXNFka+zjKDpRWqsXPtFxfaqY4ZnSLOOD0ArdI9KzNFtfJtvOZfnl9fSrP8AaNs03khzv3bcYPWkzmrrmlywWkSw7bY2PoprnbS/vWm2JI0juCFDHgH1reuW2WszeiH+VYeiL/p5PohNC2NMMoqlOTVzWso75HkN24ZSPlwRwarXuoyC5FpaAGUnBY9jWsK5NlVNTdLneq+YdxHXHrQGHjGrNyktuhpXMd/awGb7ZvK/eWrumXhvLclgBIhw2O/vVQWWluuRc8f9dKu6fbW8Cu9tKXVjgnPHFIVWUHT1WvpYox6jcxakLadlKb9vIwfaruoXwsURtm8scYzis7XYtlzFcLn5hgn3FR3sv268to0OQVX8z1p2NFShU5Z20tr8jSsNSF67r5exlGcZzmnXOqwWk4idXJxnKis0A2GugDhHOPwNQyqbvWyvUb8fgKdkL6vTc7/Ztc6RSCoYDqM81Rk1ezRyvmM3qVXIpNXkaLT3CEjcQCR6VlafcwW6N5tu0jE9QoOBSSRlRoKUHN6+RvQ3MNyuYpA38xUtcvLcpFfC4tQyL1KkY+oroxKphEpICkA5NK1iK1Hks11HsdvzYqjJf28MpDktIewHSrccsU2dkivj0OawtRjaC/8ANK5Vm3D0+lNIeHpKc+WY/UblLqAK6SROvK7hw3tU+gvlJIiQdpyPxq/cJFfWJ6FWXKn0NYujsI78KTjepWnodCanQlFK1joJ7iG2i3yMFX9TWeNcizxFJtHfiq+vK+YDnKYP50lvqMS2iRGzdxtw2B19adjKnQi6am1e5sQXEdzF5kT7h39RTya52weW3vVZIpBExwwK9q6FqTMa9L2ctNh45p+MVGvFOJzQc4sbNHcpKhwynB+laGuWrahocqIcnAkTHcj/ACazgeoFdHphDWke9c7eK2oTcJqS6EVIqSszyXsatXv/AB9MP9lf/QRVzWPJsdXu4PsMW1JDj5nGQeR3pl5cQfamzZRn5U/5aP8A3R719dGfNaSW6PFlG10Q22fIuuOkQ/8AQlqHjHSr0Fxa+RdH7Co/djpK3PzLUPnWx62WPYTNVJu70FYt6wAZ7XPX7HD/AOgCsyQYxx+lbWrS232m23WrN/okPSYjHyj2rPeWxGM2kp+k/wD9jSg/dWgNaiAnANWpyPsNoB1+cn/vqlN/Jt/1Nr/4Dr/hU092Rb2mba1bKEjMX+0fSs5N6aFoND+XV4W9FkP5I1ZZBAHsMVt6ReL9uZvstuoS3mb5VI/5Zt71Us3iubhUNlDjGSQW4H51lOfI3J9EXFXskXrFWSwhVlwRk+/JqYAGnEHNGK+aq1Oebk+p6kI8qSFGBRSY5zSEkisTQQ8GlpCaO1ADhQQAue+aQHmkZvSgDmrmUwapNIv3g5x7VraZa/Z7YswPmSDLZ7D0q75cec7Ez3O3mnd6Z1VMTzwUUrHLRxXDs0UaNiQgHj3rprWBba3WJRwOp9T61Io706k22TXxDq6WsU9VgeezKRrufcCBWfY6dN9oRrlMRxjKgnqa3Dz3pM0rihiJQhyIoalZSXqRiMqCpOd1GnaabNmklZWkPAI7Cr3IFHvTuL28+T2a2FJFUZ9Lt7idpWZwW6gGrhyaUdakiE5Qd4uw2GJYIVjj+6o4qqdJtGlaR1YljkjdxV3GOlH1pjVScXdPceoAAA6Diqi6ZapOJlVt4bdy3erQ6UZ5pahGco7MbLGskTxt91hg4qva2EFrIZIwwYjHJ7VapDmlcalJKyejHde1QyWsNwT5sav7kc1KuTUoUDn86CU3HYzW0azJ4Rh9Gq1b28VrD5UWQoOeTUz5zxTd3rRqVKrOStJle/tReWvlBgrZBUntVCx0mW2vBLI6sqg4x61r0nSi5ca04wcFszN1WyluRHJCAXU4POOKj0qxmguJJp1w2MDn161rZ7U3IFO5SrzVP2fQbPCk8LxOPlYVk21te2E7JHGssbn1wPrWxknr0pQB+NK5MKrgnHdMgaAzAbtq+oUD+dSSQpJC0TD5WXHFSdKUUzNzZStdPjtHZo2Y7hgg1NIisNrqGU9iKmx70x14odwc5SlzN6lJtIg58uSRFPVQ3FRnRglwksEm3YQQGGelaUbBkx3FLup3NFiaq6kV3bJdwGN+O4I6g1lwteabmNoDLEPula2aUHFFyYVnGPK1dGV/aV1KQsVm3XnOelaZ5/GnZzScE0XFOUZfCrCdOO1OGMU3NV72/g0+MPM2WP3UHVjQjMvRpubJKqo5ZmOAo9SauR+MdD08i3h82+dfvOg2pn2J6/lWAn+nRZu1DI3SLsP8TVd/D9qG3QO0R9DyK0g0iWi3qzDxG7zwWwS63ZRFP3l9M+3Ws+80TVDdFhZSEFV5GP7o960bK3e0kUnDAdcd6x9ag8jVH2riJwGj/wB3GP6V7eW4hy/dt7Hn4uml7yLMGiaqILkHT5+YwB8v+0KhGiaqB/yD7n/v2arWxbybn5v+WeOv+0tRBm7M3516y5rvU4nY3tV0nUpJbYx2FywW1hUkRk4IUZFZ0mj6nxnTrr/vy3+FT6rI6zW+2Rh/okPRj/dFUWuJgAPPl4/2zShzcqG7XL/2RWHF3a/jIR/Sp7qyfy7VVntjiH/nsBn5mNUTjNTXef8ARwe0Cj+f+NQ73WpZd0qykWW5bzICfsc33ZlPVcevvTrG2+yw5YfO/XBBwKg0Up510HPDWzoPckj/AOvV4kZ9q8nMazT9mup2YWCfvEmc9aQkYpo569KXjFeOztG9T9Kd2pBjPSkOc1L0GGKDwKWigBFHc0EcjmjPNHWmAUnJpfrRnFAC4pM47UA0p61IBSfSkpcUAO9iab34oNAoAM80ZoPNKKAF5xR/DTc0ucYoAUUppvalHFIYoPNOB7GmUvT8KBjxzTi/y9aaMEGmt0oELu3UlNU8U7v0oATJz1zQTQeaQehFA7gCSacAKYeOlOXpRYLi0d6KQkZpCA0opO9HNMB3akpRjFNJ7GmBEp2Sc9DT2HzDvTWG8ZzjHekLbl2o3I70DZJhj0pduOppI3JTJXBHHSoLmfahHcikK5BLMRNujJwOCOxqX7WgGXG01lSXVzboQluDn+JjWFevql04jVim487R0qoq4anRXniCFJBa2aGe6boo+6vuxqZNKikdbictLPj5mY/yHYVX0nSorKJQi/OeXc9Sa2gcDFF10AjVAvtUhx65o2j1pdo7CgQ3JzTbm1hvIQkwYlOUKkA59PpUnlmrUVmOGdifYVrSnKnJSi9SZqMlZnOCC3t47lZYLpcxjneuD8y9OKpj7F/duRn/AGlP9K6vU4400G6k2HLYRMDPcZP8q47Y442t+VfS4Os61PnloeTXgqcrI2dVNoZ7XebjP2WHoF6bRVB108gZa6/BVP8AWrGrKRPa/Lj/AESH/wBBFZ0hxgV0wXuoyk9TV+1/Lza2pPvGR/I1Ne3KCaPNlAcQx/3h/CPeovsUhz+/tT/23X/GrV1Yub35ihRVQHa4P8I9DWE5wh7zNYqT0Q62VfKDrAkTP2Uk8fiamxzk0ZwABxSbxXzVaq6k3LuepCPLGwtAPGQKUHPams1ZbFjwMGm556UgbmlyMUrAg3cdKBRSgUhihcjNJjHSnZ70h9qAG/hRjnNFHNAC0hoFL2oCwnFHegUtIBO1FKcZpPagYUe1GOcnFLQFkJ9aKTPvS5yKBB0ozSE4FIGHegZIDR1pFI5x0pcjNFgHqcrjFNbpTyCkYI79Kj3HvRYBq1J1pNoH40ws2cY4oEP4HpSjnmm9TzRnmlYdxeM0Z7UY3D3pMjvTAWkPJHFG4HjNKPrRYBKWgAU4LuzjtQAzvTjzjim/wnjmkDkdQKBXQ11LNhvujt605U4wBj6UkhYAOOfagSFScr07UWC42VsRlQTkiqRt5HILPzWiI/PUsoIxQIXY4UZocQuVSo6YqL7OhfJFaMFjJOxEcbs3fA6VoRaI4G6aSOMD1amoSYXSMlEO0YGKm2VrGLSbcsJrxOOvzCrttDp0yI9tGJVb7rZzurRUmJyMBYuMn8qsRwfJkISR7VNJ4t0S0ldACXQ7WAiPUU0+N9MaJpUhlwhAOEHOc/4V0rBVbXszF1odxI7KeVtwjbHfirq6XdMcKnHrWaPiDaAYNvPgc9F/xpmseM/Piks4JJLckYeQR5OCOg5raOAqt2aM3iIJblLXdQZXks7ec4t4vnaNuCxcZ/KueF/eA4+1zn/toasQx2jQ3J+2Of3Y5MP+0PeoRDa5/wCPw/jCf8a9yjTjShyLocFSTnLmNDVry6We3AnlH+iwkjeeuwc1Qe/vABi5l/76rR1WK3M9vuvAv+iw/wDLJum0VnSQWwwBfJ+MTf4VpBrlWhEr3Ju2Avat4xYeQkckjn6AAVU+32bMN2j2v/AZZB/7NVq+1eNb6VBaAKrFcBz2+tedjqdWtBRgjqoSjB3kMaM+tRFWq7Ff2Z0+a6ks5CY5UjCibruDHP3faoP7W004zZ3K564nU/zWvLWX1+x1/WaZAC4OcGjLtzip7rUNNS5eJY70BXK5DIen4Ui3enG0lk829BDqv+rjJGQff2qll9UX1mBB8xpAHz0pDe2IGBf3q/W1Q/8As1SteWNtqMha/lkiViPKa1xj8Q1EsvqJAsRAbiSm/vu2eK2hc2MkUbwqr+auUwvX1H1pEtsSb5D06IOg+tcDdnZo6E7q5mL5hXBUijEvULWudvXApvHoKAM3ZLjoKQRyH0NahAK9qiK09AKQifvijY3qM1aIphHtTSQFfy5c9RSbG3AFwKnqOQc9KdkAnlAnmQU1oz0Egp46cmm7TzzTSQrkZjy2BLk/SneSR96Qn8KlSMLz3pshy1HKgEWBG/jNSfZ4yNuTihBtHFOGadkBEtvDyCze1OEVupB5b1BNDHA96YORRZATgwAgbRs7iljihdjgEoPXtVcDJq3xFEFOOadgIZJoUuWjIYR4wgUdKej2y43rIffNQXUXHnfgKRTviBHWlZXAlee3eQhVfZ6HtTQ1uRzvqFlO3jrSRqcEmnZBcsqsDfdWT86QPbq2Nh+tPhwqscdagnTjd3quVCuTCWH+GM/nTfOgPWMnnsaqxZbIzinnjpRyoLljfbnpER+NPUwHrFnPoaoK/OMfjViMkmjlQXLsccLggRdPenmOIDBXC4/h4NMi+Xjt3pJJPmI607IRFI0LS7MEccc80my3jGXWQ4HXNU2Vp5jszkHg1aWJ9QkjhjOADhm9/Skoodx0V1bvIEjtnYg5wCOlFte2N4NQkgiMjWqgnLcSEnHFXNR8P3q2Pl6fsy3+tBOGf2z6VzOmj+yNUZb1XgEg2tlT8vOcn24p2tugWpK/ilBiOKxjC9izk1Wl8W38RzElrGP+ueT+tQ+KNIbTJRewDfZzfMGXkKT/AENcpLO0h9qTKSTOgPinUJpG866cqTyEO0D8BVjfJNF5/nF0PVi2a5JVOeCRmuk0LQteKecLb/iWzcSPKwjH1Ge9CTYOyJwpd1U8hiBkV6bpghitbYbljjiRi7E8KBjnNcXb/wBj6VbyvcTrMqttOw5y4GdorJm8VXtxbmzhAt4Xl3fuychc/dz6V1YfB1KjvayOeriIx0GeJ7yzvfEN3PZRGOIvg5P3mHBb2yapQn/QbgZ/jTv/AL1OuNQuxdzYuH4kbv71NDqN39hm/ftkOmOn+1XvKLjFJeR5jd5NlHIweau3/F/JntjPPsKZ/aN1tIM2eP7o/wAKuX19cC/l+dTgj/lmvoPar1uTpYr23/HvckdNi/8AoQqNf0q9b39wbe6JMZwi/wDLJP7w9qj/ALQnJ5EPH/TBP8KFe7CyLOsYNzbnPP2SH/0AVnODgVs6tdOtzbjy4Dm1hPMSnqg9qz2vWwAYLb/vytEG+VDdrmmum3ZdcRA5I6SKf60+8sLw3twRbSEeYxGBnvVW3jDXMIwOXUfrSXB/0mY9y7E/nWNncvSxorZ3aaBMptpctdpxsOcBG/xrOSzuTKmbeXBYDmM+tXNzJ4dB3sN170B9I/8A69VbaST7VCPNkwZFH3j60lfUbsMvYZft07eU/wDrW/hPqaQoy6dIWUgGdRjH+yakuLu5WaTbczcuf+Wh9ad9vvBp2PtMvM3Uuf7tGtkGlzNVQXUcYJpL3BvbjkY8xun1q9FfXjXEStcyMC4HJ96jub66+0THzuN7dUU9z7U9bhpYrJNLFp8gjldcyr91sdmqFLm6EiqLmYAkA4c1c+2TmwYkxsTMBzEv90+3vUEV1LJcwq0cBzIv/LFfUe1Typ3ukO9uo7V726XWLxI7mVEWdwFDYwAeKrrqN6tpK32qb76gHd9an1S7P9q3eba3P7+TkxDn5jVc3A+xMfsluf3q/wAJ9D70lTjyr3UPmd9yH+2dSQHF5L+JzUt5rmpxXcypdsFRiBgDtVZpkJwbOH8C3+NLeTQ/bJs2iH9438bc8/Wn7Gm38K/ASnJdSxF4j1QW0zmYOylANyDvnP8AKo/+Es1NRkmE+uY6gEtv9jmP2Tq6DiU/7VVGe0xzbP8AhN/9ap+r0XvAr2s11Nm48V3sEzxrDAQp6kH0+tS2/im4ltLqZ7aLMCKQATySwFYt8bX7bNugmHPaUf8AxNSW5tP7K1EiOcDEQPzqf4j04rN4Sjy35SvbTvuX18Zy/wAVih+kh/wqaXxgscmDZZ+UNxJ6gH0965k/Ys/8vI/75NTXos/tDAPcAhVH3FI+6Peh4Khf4QVep3Okj8ZQyJJ/oMg8tN3+sHPIHp703/hM7XOfsc3/AH0K5uBLXybkiWb/AFYB/dj+8PeoTFadVun/ABh/+vS+o0O35j+sVO517eLrOPYTbz/MgcYx0NSxeLtPkLZS4G1Sx+UdB+NcjcxW5aIfa8YiQf6o+n1pLeGAGb/S0P7ph/q2/wAKl4ChbqH1ipc68+LNKLHmf/v3/wDXqSTxJpkccTM8wWVd6ny+2SP5g1w3kQkcXkQPurf4VdvrdPs2nD7TCMW3ctzl2Pp70nl9G63H9ZqHWReJtKdwiSyEnn/VnsM/0pp8XaWx+/MeP+eZrkbO1H2jIurY/I/G8j+E+1V/sZHS5tT9JRT/ALPo36h9Zmd43irSHtAHeZQ2dp8vuKjt/EGlsVjW5bc5wAUIrjZLVvstsomtz98/64ev/wBaizs5ftsHzQnDjpMv+NJ5fRte7D6zM7MeJNJPH2sY/wBxv8Km/t/SfI3/AGxdpJXO09fyrgFsLhuAIz9JU/xqw1hc/YEGwf61uN6+i+9P+z6K6sPrM+x20XiTSmZY1ugWYgAbG5J49KfL4g0mORopLtQysVYbTwR+FcLZ6fdfb7bMDYEqE8j+8PelvbC7N/ckW8mDK5Bx/tGl/Z9G9rsPrM7bHarrWlLCxS9QqG5Yg9T/APqqJtd0oZ/05D77T/hXHCwuxZSD7PLnzV42H0aoDYXmD/os3/fs01l9LuDxM+x3D6vpkMrI92oYHBGDx+lWrXWNIYsz30YVQMnn5c964a/tbpr+dvs0x+c/8szTIredbS7BglBIQD5D/eo/s+la92H1md9jvBr9hkqNQhK5wMmpm1awJG68gUkZx5g715qYJwP9RKP+2Zqa7icSr+7cYjTsf7ooeXU77h9al2PRodSsCj+XcQllQtw4rX8MahotjbO9xqNqLliWyZRhfx9a8o01WCX52ni0ft7rVHHOMfpSWXQv8QPFStse1XfjvQ9PG03JuCwyBCm7P49KwL7x5pOrKbd9OlIwSrSAHGAT2Oe1ee3IAS2x3hH8zTbQjz8n+4//AKCa2jgaSjrqQ8RO+h12n+KtOhtpbG6We5sJgQ0TxgbPdTk4rHudKsA8cttqsBtZMnMgYOuOvGPm/CsQEY6/rViUj7Ha8j+P/wBCpTy+lK1tBxxdSJvWk2iwywx2U0nnFgDLNbbif90Zwv6mqsjW1zxNrlw49HgYj/0Ks3TxnULf/roKjHSuilh4U9ImU60p6yOi+y2B0NQNT+Q3RO427ddg4xUENlYeamNWjPzDrA471DjHhuI9jdv/AOgLVaAfvovd1/nWkYuz1IbXY1p7Kya7mzq8C5diQYZOOfpUqada/YJ8axa8unJSTj73+zWVcf8AH3P/ANdG5/Gp4+NPm4/5ap/JqOV2Wor67F+fTbDcfsusWpjCgAyBwSccn7vHOas3umxNfSk6pYDkcM7Ajgf7NYQHB+lXr/8A4/5ee/8ASjld9wurbGlBpS/ZrrGp6ecqoz5p4+YdeKiGkemo6cR7T/8A1qqW/wDx63Zz/Av/AKEKi7UJPXUG0dDqmkyyXMJF5YjbawqQ1woPCD9Kovo8/GLmwP8A29p/jTtY/wCPqDAH/HpD/wCgCsxxkClBPlWoNq50NrLaG+gAtGBMi8+d7/SonexZ3P2e4GWJyJQf/ZafZRsuo25ZcYkBNVODyOBWWlzTWxpyCy/4R+3BFwoN1IeCp6KtVbVLI39uA1z/AKxf4V9frUs6/wDEhsVB6yzNn/vgVXsFP2+DHZwalbP5je42SOyLNiacZOeYh/8AFVIY7Macn+lMAZmPMPsvvVM4yAR71PImLCAdjJIf/QabWwXGwQ2zXduFvB/rF6xMO4qGa3gLyEX0RyT1V/8ACn2iA38A9JAf1qoy857mnbXcXQsfZVNgo+124zMepYfwj2pllZbtTtFFxbn9+nAfk/MPamt/x4x/9dHP6LS6Uu7W7EAf8t0/9CFGtmGlyK+tHa+uG863O6Vz/rl9TUX2Gc6ewDQkmbtMv936+9R3HzTyt2Lsf1pHAGnpx1mb/wBBFNJ2QtCFbC581PkU/MP+Wi+v1pt1Y3X2mU+Ux+duePWkiQG5iHq4H61DOAZpDgcuf51etxaWJBZXP2GRRBISZV42+zVUNnc9Ps83/fBqbAWxJ7mXH6f/AF6gDMZFUM3UDrQr6g7D7+1uPts58ib/AFh52H1p8EUiaLqBKOMyQrgqeeWP9Kju55ftc2JpB+8box9asRXFwNCu2E8vNxCM7z/dek78q+Q9LmQysASVI+oqS/4vZfqB+gqRr26x/wAfM3/fZqa9vrsX0+LiQYfGN1VrcWlinCQLW6/3V/8AQhUH41pR3921ndFp2P3ByB61WN/c8/vFP1jX/CjUNBlzkTAdtif+gikg4W4PpEf5gVYuryUXBz5TEKvWFf7o9qW2u38u4zHAcRZGYl/vL7UteUfUz+9X9T+5p44/48o/5tUP2s55gtj/ANshV/U7kI1mDa2zf6HEeUPcE+tN3uhK1jPtB+9b2ik/9BNQVoWl0jPKTaW4xC/QMO31qD7TDjBsofqGcf1pq9xPYbL/AMe1t/uN/wChGlsz/psX1z+hqaWaDybfdaL9w9JG/vH3pbOa2+2R4tMHnkSn+6aL6DtqUMcdKncYsYun+sf+S0CS2wM2z49PO6fpVl5LP7FADbzfefpKOOn+zTbfYViHTFDarZj1nT/0IUy6wb24P/TVj+pq9pT2h1eyCwzBvtEeMyAj7w9qrzNZGaQlLnlieHX1+lK/vDtoMDH+zWGf+W68f8BNQbm7OR9DV8fYPsB4uv8AW+q/3ahAsiQN1zyf7q/400xWC9kkF9Ph3H7w/wAR9aWGeYWdziWT+DneeOTUt6LL7dcZluAfMb+BT3+tEaWX2W4xPOFynJiHv/tUr6IOpU+1XIHFxN/32atXt3ci6I+0SgbE/jP90VB5dng/6TLn3h/+yq1ex2bXbE3jA7VH+p/2R703a+wa2JdNvLowahm4lO21JGXPHzLVP+0Lwf8AL1N/32auWMdsLbUdt3uBtsZMRGPnSqfk2xx/pyge8TUla7B3sWLjULsLAPtEn+pU/e+tOs9QuzM2bh+I3POP7pptxb2+IP8ATY/9Sv8Ayzbn9KWzt4fNci7iI8p/4G/un2pe7y7Brch/tG76eefxA/wqeW+ufsltmQZIfPyL/e+lQCzQ5xdw/k//AMTVuSwJtLYC4h+6x/i/vH2pvl0BXDT724N/ACycuP8Almv+FRjUJ8DIh/78p/hU9jp0gvoSJYjhs8FvT6U1NIuG6PF/30f8Kd4Ji1sXnvJP7AtyUhJN1Jx5K4+6vtVeC9fz4h5Nv99f+WK+tXm0q5/sK3jAQsLmQ/e9VQf41DBo16LiI7FwHU5D+9RFwsx2dxs16ftMv+j2xPmHnyR61PHd/wCgy5trY/vV/wCWeB0b3ok0W/M8hWEEFz/GPWp00e+FjKvkfN5qnG9emD70242Qa3Kv2xSp/wBDticf3SP61cvrpPt0oNlbfe9Gz/Oq39k3u3PkH/vtf8at32l3v22YiA43HHzr/jReNxe9YW3uIvs11/ocA+Vehbn5h71EJ4e9jCeP77/41JDYXS210rRY+Vf4h/eHvUH2SdR80f8A48KFy3eoamtq80H2qINZoT9mhOfMYfwD3rPaa14zYr/3+areswyfa4vk/wCXaHv/ANMxWa6NxxRC3Khu9z//2Q==">
          <a:extLst>
            <a:ext uri="{FF2B5EF4-FFF2-40B4-BE49-F238E27FC236}">
              <a16:creationId xmlns:a16="http://schemas.microsoft.com/office/drawing/2014/main" id="{0601B0CA-AD44-4AF5-AA5E-1178CBC8D711}"/>
            </a:ext>
          </a:extLst>
        </xdr:cNvPr>
        <xdr:cNvSpPr>
          <a:spLocks noChangeAspect="1" noChangeArrowheads="1"/>
        </xdr:cNvSpPr>
      </xdr:nvSpPr>
      <xdr:spPr bwMode="auto">
        <a:xfrm>
          <a:off x="1905000" y="236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14</xdr:row>
      <xdr:rowOff>0</xdr:rowOff>
    </xdr:from>
    <xdr:to>
      <xdr:col>17</xdr:col>
      <xdr:colOff>304800</xdr:colOff>
      <xdr:row>15</xdr:row>
      <xdr:rowOff>106830</xdr:rowOff>
    </xdr:to>
    <xdr:sp macro="" textlink="">
      <xdr:nvSpPr>
        <xdr:cNvPr id="2050" name="AutoShape 2" descr="data:image/jpeg;base64,/9j/4AAQSkZJRgABAQEAYABgAAD/2wBDAAgGBgcGBQgHBwcJCQgKDBQNDAsLDBkSEw8UHRofHh0aHBwgJC4nICIsIxwcKDcpLDAxNDQ0Hyc5PTgyPC4zNDL/2wBDAQkJCQwLDBgNDRgyIRwhMjIyMjIyMjIyMjIyMjIyMjIyMjIyMjIyMjIyMjIyMjIyMjIyMjIyMjIyMjIyMjIyMjL/wAARCAGvAc0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nbWwvVsr4mzuMmNFH7pv749vaq8emXzSKPsVx8zAf6s+tSQzS/wBk3hMj5MkQBLH/AGj/AEqKyaR7+2Uu3MqD7x9RX03vav8ArY8fTQs3+n3r6pdMLOc5mbH7s+tPbTr06PCBZzc3DkjYePlWqNzI7XUzb2+aRj19zU1xu/sqyGT8zyt19wP6UWlaI9NTS8Oadex67byPaTBUDtkoeyNWYNL1DA/0Kfp/zzNW/DxxqMrZ+5aTt/5DasoEgYJNCUud+i/UNOU1b3TL4xWSizmOLcZwh4O5jTbLTb5Yr0m0nz9nIHyHnLLUGo53WwyeLaPv6jP9aLXcLG/YE/6tF6+rj/Cl73J/XcNLjP7Lv8c2c/8A37NWtT069OoSYtJ8AKo/dnsoFZuWPc8+9XNVZv7XusMcCQjr6cVXvcy/rsLSxLFp94NKuQbSfLSx8eWewak03TbxtUsw1pOF+0JkmM4+8KiDv/Yr/M3Nyvf0Q/40/QC7+IdOUs2Dcx9/9oVD5rSGktBdTsL2TVb1xaTkNO5BEZ5+Y0S6feDSrYfZJ8mWQkeWfRap3MjNczPubmRj196lndxptn87YLSkcn1H+FHvWj/XQel2TabYXi6hETazgLuP+rP901U/s+96fZJ/f92ak052F3nc3Ech6/7BqnubAGW/On73MxaWNK7sbzyLIfZpziDn5Dx87Uljp96Bd/6LMP8AR3/gPqKgvSQloATxbKcZ9SabaFvKuzk/6g9/9pai75StLh/Zt9jItJ/++DWpr+nXrakuy1mZVtoFyEPURrWAclTzWt4jJ/tyYZ+7HEv5RrRJy518wVrMdb6bfDTr5fsc24+WANh5+Y1VXStQ3AGyn/FDSQn/AIld57vEP/QqqJ/rk/3h/OmubUNNDV1LTb9tUumWynIMrYIQ880o0y+/shh9jmLG5BxsP9w1Vv4Jn1G6c7YlaZyC7Y7mmiS3XT/s7TSPmbfujX5QduMZNc8sTGMUr3/E66eCrTd1H79PzLNjpd+NQtibOcDzkz8h45FQzaZqBmkP2OflyeUPrUMUttbXEcq+czRuHGW6459KhM9uCf3BOTklyT/WueWZQi7/AKHZDJMRLsvn/kb1xp17/wAI1pyC0mLC4nJAQ5HCY/lVbS9Mv11OAm0nUAkk7D/dNUWv45bWG2ePEETMyAEjBbGe/sKfDLbRzI8abWAOCrnuMd/rWP8AatNRaaet/wCtzb/V/EvVNfeH9l6hgf6FP/37NW7rTr77JYj7JMcRNkbDx87VTNhGEBiupRx/EARRcRXLQW6xMsvlIVIU8/eJ6H610wzGjUaSkjkrZRi6KblB28tfyLun6ffiS4DWk4zbyf8ALM9dvFU/7P1AH/jzuM+0ZqLT7l0luRIrKwtpQQeMcVAsu7+I/nXZGTbbR5rjbc17+wvi1ri1nOLWPP7s8HFWNKsbxbPV99tMN1nhcoeT5idKoX7DNryT/osfRvarOksPsGsH5+LMd/8ApolJ39n/AF3Cy5il/Z17j/jzuP8Av0atanp94b0kWlwR5cYyIj/cX2rPLtt4eQf8Cq5qcj/bWAmcYRP4j/cWqblzIVlYkgsLz+zr4GzuMny8fum/vfSqZsL0D/jzuP8Av03+FWLZ5P7NvSJ3/wCWf8R/vGqvmy9ppT/wM0431B20Lmq2d1/al0fs02PMPIjOKRbW4Gjz5t5QftEZHyH+61Lqk841O5HnS/6w/wDLQ0RXFx/ZE/7+bieP/lof7rUve5V8g0uyPTre4Gp2ZMEoHnofuH+8KdqsEx1m+xDIR9okPCH+8aLG7uv7RtR9qnx5yf8ALQ/3h71Nq19eLrF+Eu7gL9okAxK3A3H3ovLn+QacpCYZv7GTMT/8fLcbT/dWm6bHINUtf3T/AOuX+E+tTm+vBoyn7ZcBvtJGfNbpsHvSabfXv9qWgN5cEGZcgytyM0XlysWl0ZzRvvb5G6+lW7hT/Zdlwfvy/wA1pG1C+EjYvZ+p/wCWhq3LqN+NLtCLybO+T/lof9mm3LQFbUraTxqcXuHH/jjVQHoa2tL1TUP7ShzeTEHOQXJ/hNUf7V1DH/H7MR/vUJy5np/X3BpYt6rj+ytF5/5dnH/kVqracf30w9beX/0E1pajqN4NJ0dhcPloZNx9cSNUGm6leG4cG5c/uJcDA/uH2qFzezfz/Mp25jGyOeRVy/xtsySObZP60v8Aat9/z8f+OL/hVu91O8EVliYc2y5zGvJyfarblzLQStYpWBHlX3I5tz/6EtUuMf8A162LHVLxhebpVOLZyP3Seo9qpnVLs8l4z/2xT/CknLmegaWHaoR9tB9Yov8A0AVa04k6DrQ7BIT/AORP/r0uo6ncCeLiH5oIz80Cf3R7VZ0zUZ20rWcpb/LBGwH2dAP9YvXjnrUNvkWnb8x6cxzxPBIq7q+P7Wuc4+/nikbUpgDiK16Z/wCPZP8ACruq6hL/AGlN+4tj90826k8qPatby5loTpYcl3aro8h/s2LDXCjHmv2VvejTLm2fU7UDTYVPmryJH45+tBsUXRlBvrP5rkkHe2DhR7e9O0qyjXUoG+32h2ktgM2eAT/dpPl5Zf8ABHrdFVry2d2b+zrckknl3/8AiqtXd1ALKw/0CDBjdsbn4y5/2vaqn2GHA/4mVn+b/wDxNXb2xi8myX+0bQbbcdS/OWY/3ab5br/gi11JtFuoS2oOLCBdljKchn9APX3rLN3D/wBA+3/76f8A+KrV0qziSz1Zvt9qf9DKkgvxl15+70rLNjD21K06f7f/AMTRHl53/wAEbvZFvUbqBbtUNhA22GMcs/HyD/aoguoP7MvD/Z9uOYxjc/PJP972p+qWUR1GX/iYWi4CqQS/ZQP7tNjsYhpFz/xMLQhpo+cv2Dcfdqfd5F8u4a3K0V1bNIijTIOWH/LR/X/eqbUL63OpXR/s6A/vm53v6n3plrYxm8gA1C0b96vGW55H+zSXdmjX07fbrTmVzyzep/2ar3eb/hxa2JWurb+x1P8AZ0PzXLceY/ZR7+9WPD9xbN4h08Lp8SnzgQwkckY59aryWSjSbf8A020+aaQ/eb0X2qx4ctFXX7R/tls20s2FY54Rj6VEuXkl8+41e6Mtru1JLf2bDyc/61/8as3F1bfYLIf2dEflcj94/Hzn39qqCyXYP9NtD/wM/wCFWruzQW9kv2u1/wBST9885dvaqajp/wAENRLG5tvNmP8AZ8Q2wSnPmP8A3T71T+1W3T+zofr5j/41as7QA3Lfa7Xi3f8AjPsPT3qmbQH/AJfLT/v4f8Kn3eZ/8Eeti3eXNtugH2CL/j3jxmR+OPrRbXNt9lvW/s6EYiUEeY/Pzr70l/ZqZ4x9stRtgiHLn+4Pai3tALG9/wBMteVQf6w/3gfT2qPd5f8AhytblQ3VttP/ABLoOn/PR/8A4qtTxHdQDXrsNYwuVKjcXfn5R6Gss2af8/trzx98/wCFaXiKGOLxDeyzyLIDISsaHn0+Y9hWVatTpNSk+/fyN8NhquIlyU1dkVtPA+mXH+g26L5seSzvg8N75P4etU5L2CO7iW2t0jUsqthiS3PqSdv4VXaSS6DN50UUaEICxwoz2UAe1LZ2Ef223zfWp/erxvPqPauam5V25S0j27npVo0sCuSHvVO/b0H3F1C11MDYxbRIwGZH6A/71W/tVqujxn+z4ADctxvfsq+/vWbeQqLqYre2vMjcbz6/StWLQpZdJtlkuQCzvKdgzjOAP5VvVr0qMVzaHHQw2Ixc2oasZpt5atqlqv8AZ8AzKv8AG57/AFqt9stzz/Z0HX++/wD8VWpbaDb288cwnmZ4yGHTGakTQdPBxtkb6ua46mY4dO7TZ6VLJcctml8/8jM1CK2/sywuIoRDJP5m9VYkfKwAxn8aywjM2E+Y4Jx9K7E2Vv5EcRgRlizsDc4ycmlFrHEA8UMI47IK82ri8PNWUNT2MNgsdSa5qqa89TmLe63RgZJI7CpYmld/ljkZfXYeK6VJk6bFU+wxTjnyxg9K87mVz205LRmCRdEskls8ykbTuTnB7Z6ig6YrLmKwEbY5Esjc/iDWwJPnxn9aid/m5Nb0sXVpfAzjxGX4fE/xIq/fqUJba4maEfYLY7IlT/j4YdB9at2cZtbW+jeygX7RCIwBOxz8ytz6dKDKPyqwGDw5xn1ro/tSva1zg/sDCLXX+vkZqWQ72sGPad/8Kdd+RcXUjJaIxAUZM7A8KB0x7VbRQWI7jpVK8zFIsw6jg+9P+1cRe9weQYNqyv8AeBlgtbK7STTcZER4uCQw3HkHFUBe2B/5hz/X7Sf/AImtlh/aGlRwySHaF2of7oBOB9Kw5NJuYn2v5AzyN0yjI9eTXs4LGxrxfM7S9T5vMssqYSV1rF7P/M0dRubH+1LkGxcneeftBGf/AB2nJNZf2RMRZvjz48j7R32t/s1W1Cwn/tK4w0BzIf8Alug/rUsVhcHSZ0HkEmZP+W6eje9dyceVa9up5etxLGax/tC2xaTA+cmD54/vD/ZqfV5rH+2r/db3GftMmSs4H8R/2agstNulv7YkRcTIeJkP8Q96savpl3Jrl+yRoQbiQj94v94+9V7vPv07k68uwnm6f/YwJgugPtR4E65+4P8AZpunS6f/AGna7YbzJmTGZlPcf7NOOl3v9jhBANwuS3+sXpsHvTdP0u9XUrRjAdomQkh1PG4e9F48r1/Eet1oQSS6f5r5jvPvH/lov/xNWZX0/wDsq1JW7x5sgGGTP8PtVabSr0yuRbt949CPX61Yl0y9Gk2yi1k3CaTOBnstD5dNRa66DtMOnnUoAou87jgNsx0NU1OmYH/H90/2KtaXpl6uqWzm1lCh+SV6cVUXStQx/wAeU/8A3waenM9Q1tsamo/2edF0cn7Xt2ShcKuT+8PXmq+njTzdkB7vmKTqi/3D71Y1DT7xtC0cC1mLIswYBDkfPkVW03T7wXoLWk6jy5Bkxn+41Qrcj17/AJjfxbFTbpxOfOux/wBsl/8Aiqt3qab5NiWuLoZtxj9yp/ib/aqkNOvs4FncEj/pkf8ACrN3YXrQWP8Aoc5IgwcRnj52q3utRfIlsItO/wBJxc3PNs+f3C9OP9qqPl6d/wA/Vx/34H/xVW9PsrsSXAa0nGbaQf6pvT6VQNndf8+s/wD37NCXvPX8g6bGhqEViZLctdyjNtHj9x/s/wC9VrSYbL+ztYUXrnNqu7MB4AkX35rO1C3nJtf3MvFtGD8h44q1o0Mos9YDRSDNkcZQ/wB9Khp+z37fmV9rYoNBYheNRbOO9s3+NXdUgszqDk3+Moh/1DH+EVlGKXH+qk/75NXNTjkN4D5bcxR/wn+4K1afMtfyIvpsOm40i0H96WVv0UUulnF4SP4YZW/8cNaVz4g1ZbKxIvnUsrliFXn5sentS2PiHVna5LahKdlvIw4Xrjjt70XnyPTv1/4AaXMADC1d1Hh7YelrH+oz/WrH/CSayB/yE5gPw/wq5qPiHWI7sImozACKPIGOuwE9venJzUlovv8A+AJKNirpuV0TWmx/yxiT85B/hWVtJ9ua6e11/VzoGpTNqExdZIFVjjjJbPb2qhD4i1l5o0OpTEM4Hb1+lTFzvJ2/HyXkN8uhS1XjVrrPUSEflx/Sgf8AIEbHO65X9EP+NaN/4i1f+0LgLqMoAlYAYHTJ9qe/iHVxpUb/AG+Xe1wwzhegUe3vQnLlWnbr/wAAPduzI01QdUtFPeZP5iq8jbnclgcsT+tdBpviHVpdSt0a9cguM/KvT8qqDxJq+M/bm5/2F/wqrz5tvx/4AWjYpznbplmMjlpW/UD+lWfD2Bq+7IO23nb8omq5c+IdUFnZYuzlkcn92nPzkentU2ja7qcl1ceZdEiO0mcDy06hDg9Kzk5ezenfr/wBq3MjlwRgcjpVq+ICWY3D/j2U/mzVbPiPVs5F0P8Avyn/AMTVi98QaqjQAXK/6hCf3Kdxn+7VtyutPx/4AklbcyrNwqXhyP8Aj3I/Nlqk2OuR+ddDba/qht7wtcL8sQx+5T++o/u1UbxDqmP+Plf+/Ef/AMTUc0rvT8f+AVZW3KepfLelc9I4x/44tJCyjTb0kjrGP1Namo6/qcd/Mq3ICrgAeSnoP9miPX9TbT5ma5XJmjXPkR993+zWfNJQWnbr/wAApJOVjKgiCxrORuZuY1I4A9T/AEpkqNI7F2LuTliTn8/U1sXcMk1zI0mfmOSVwM/lVdrYKuB0+lfLYnEyrzcmfo+AwNPCUVCO/XzZg3TeRH5f8LyBvxCkf1pLJ1Oo2wz/AMtk/wDQhVu/vbnTZrc20gRmY5ygbt7g1csNY1i6ulxcLtQgsfITn2+7XsYStyYTmlsj5LMsPKeYSpwWrZW0rT/td3JdSrmNXJUf3jn+VdNBIN5GeCOKrZ29epOTxUYl2zKa8SriJV6vMz6zCYOGDockd+r8zSRgUzUkfJqlG7BOh61KsoU5YgD3OKxnq7HVd2LGcSEUq9xnp0qpJdQRENJPEu4ZGW61EurWhLBZw7BSxCqeg601RqPaL+4xnWpx+KSXzLM8Q5K01GIGG9KzpfEFkBx5r/RcVXutcWIx4t2O9A4y3Y1pHA4iW0GYSzHCxWtRfeab/LKCOlNdVz94c1jprT3CzlbYKY4i/LZ7gf1qodeuSAPJiGPYmt45ViZdPxOeWdYOP2/wZvMgPU8in2kgGY2I68Vh3GrSrKkW9VYojbiOMsoP9aUG93581QfZa5a2GqUXaasd+HxVLERvTdze/wBXcA5GOhqDUEDpgDqKzzcahvyZIvxWq91qV5HAWJjLKcHC9qinSc5KK6lV6ipQdSWyNnTSgsoy+Wxn5aku7WK8hKP1HKt/dNUtJn87TldsA7jwK0kKYyzEfQVfv0Kmjs0FqWJo+9rGSOb1RSuqXGVwGfcvuO1PibGkTjHWeM/+OtXQv5Tq2YIZWAwpmj3gVmx6tjTZidM07iVBjyTjo3bNfTYPGe3p7aq1z4TMsveDq2veL2KFj/x/23T/AFqf+hCrGt4/t7UOB/x8yf8AoRqez1dDeW4/srTf9aoz5Lccj/aq3q2qRrrN8v8AZOnOVuHG5o2y3zHk/NXcpPn26HmW93czAo/sUZUf8fR/9ApmnqP7TteB/rk7f7QrVGqwnSNx0jT8faMbQrgfd6/epLHVbb7fbD+xbAEzINwMgI5H+1QpOz0FZXWpjTBRcSYUfeP86tSD/iTWxx/y3k4/BKty6rZieQHQrE/OR9+X1/3qsPqdl/ZMLHRLTHnuAvmS4HC8/epuT00/L/MLLXUzdIAGr2h/6aCqY/HNb2malYNqlqo0W2RjIAGE0px+bVV/tLTsn/iRwfhcS/401J8z938v8wsrbjr4/wDFO6R8x4afP/fQqvpLMdSjAYjKv3/2Grau7zTf+Ef0xm0ZChecKguXG3lc8985qtpt7pbajCBooUncNwun/un1qFL3Ho+vb/MdtVqYSySY/wBY4/4Eau3k0v2Ow/fSD9y3Rz/fapftuj4/5AjD/t9b/CrdxeaT9hsS2kykbGwBdkY+c/7PNVJ6r3fy/wAwS03KGnXFx58o8+Xm3l/jP90+9U/tVwD/AMfE3/fw1t6dd6ObpwNKnUmGQf8AH3n+A/7NVBc6Izc6XeAn0vR/8RSuuZ+7+QdNyO/u7kLZEXM4JtUJxIfU+9W9EvbopqgN1OcWEjDMh4O5fenXlxonl2hfT70g2424u14GW/2KsaLNozNqKx2d6ubGXdm4U5UYJA+XrWba5Ph/q40nzbmENRvv+f25/wC/rf41c1LUL0Twn7XPzbxH/Wn+6KaJNBx/x6akPcTx/wDxNXL86CWty8Op828ZG2SPpt47da1vHmXu/gLW25Hef2aLaxRvtnEGRgJ0LtS2Q07yL1lF7xbkH7ndlFJfaTqB+ygWkxxbIDhfqf60620nUFsr7NnMC0aqAR1+cf4U7rk3/q4tb7FPOl7Sf9N/8cq7qf8AZn9oyhvtny7Rxs7KBVRdG1E8Cyl6/wB2rep6TqDardMtnKVMhwQOvOKbtzfELW2xYhOnr4YvD/pm17uJTnZnIVz+VUrUaY19bqBe5MqDnZ6ir39lX48LGMWku974HbjnAjP+NVtM0nUBqdqzWcwCyqT8voalNWk7jd9NCC4bTWu5mxe8uxP3PWppf7PGlWoP2za0shHCeiiq7aTqPmMfsUxySeE96s3Glah/Ztkos5uDIW+Xp8w/wp6aai110E0v+z/7RhYG7yu5vmVeyk+tUlGnbRl7zp/cT/GrunabfpdljZzcRSfwHrsOKpf2bfcf6HPkf7Bpprmeoa22Ll4NP+z2S+bdcQZGI17u3vU+jrYL/aLLLdfLYy5zGvQ4HHze9Vb3Tr3baAWk3Fsuf3Z9Sf61Z0qwvEtdVLWk4JsiozGRkl0qJNcm/wDVxr4tjM26d/z1ux/2yX/4qrOoLp/nxjz7riGMcRL/AHB/tVVOn3uD/odx9PKb/CrGpWN2b1ttpOVCIP8AVt/cFU7cy1BbbCwLp/2G9ImuuVRT+6X+8P8Aa9qpGPT/APnvdZ/64r/8VVmKwvBYXQ+yT5Yx4xGeeSfSqo0+8LAfZJ+T/wA8z/hU6Xeo/kW9STT/AO0rjdPc5DkcRLj/ANCpsaWA099stzzcRjmJeuG/2qZqFheHUbki1nP71ukZ9fpSpZXQsUJtpgPtSk5jPQL1rGbXs9zWmr1FoakrbXbPUVWJJBqSYEOfrTBtwa+NbP1FGFrcMcl3YxsZAzMQNig/1rStQ9pF5UcQwD97uaHhE2rW0mMiJHP4nAFXuR2rapWbpRprZHHTw0Y4mdd7uy/Ai8yQr8y4rn9cuBHcRKLmeL5SG8tAefzFdIQTwQa5PXIJnvMpFIw3P0Q/3sf0rfLYKVV37HDnlaVPDrldm2SaVIk14okvrxxtckMgx90/7VPSGwK83Vy2P70IP/s1Q6Na3Ius/Z5h+6k/5Zn+4akS2uAuDbyj/tma+kpQinofGVK1SXxNv7zX1SKy/s7RwbmYYtCR+5HI8x/9qq1jBY+ZPi7l/wCPeQk+R/s/71Tataz/AGTSQIJcizGRsPH7x6rWFtPvucwygfZpOqH0FC+DczvqQeTYn/l9m/8AAf8A+yq7fW9gTa7r2UYtk/5d+3P+1Wd9lnH/ACwlH/ADVu/t5t1sfJk4to/4D6VbWq1FfTYltbawWK8xfSHMGM/Zz/eX3qk1rYc/6e//AIDn/GrVlbyi3vsxSf8AHv8A3T/fWqZhcA5ibp/dNXFO71Jb0Harb2ZuV/01h+5j6wH+4PerunMk1oFjm84xnaWKlfp1qjq8JF4P3bH91Hz/AMAFTeHomL3mFYKiKTn64rzsxpKeGb7ansZLXdPFpdJaGg6EcmqVzGJNyHgOMZrVYArVG5HGcd8181Tk4yTR9vUgpwcX1HeHvLFvNCs3mbWDfdIx+dbAFYWhIU1G8A+7tDfma3a6MZrVcl1szgy5NYdQe8br7mOHBzWRLZxJa3SG8iT/AEhDyrccNx0rWrK1RQkFwePnliP/AI61deUztVce553EFO9CM+z/ADILS1i+1wML+2P71eCH9f8Adq5q1nE2t35OoWi5uJDgl8j5j/s1kWbf6Zb4P/LVf5irmsMv9vahz/y8ydf9419Ik+ffofHacpc+xRjR8fbrTH2jOdzY+7/u0yys0/tC2IvbQ/vU43n1HtVfj+xyf+nkd/8AYqOyOL+3/wCuqf8AoQqknZ6idrosz2A+0yj7ZZj5z1l9/pVg2P8AxKYh9rsxid+TNx91azZ+LuYccSN/OrDD/iTx5P8Ay8N/6CtFnZahoWtN08rqlq32yyOJV4E4yeaqnTm3kfarPg/8/C03TcDVLT085f51Wf77H3p2lzbiurG9d2Lnw3piie1O2afnz1wclehqvpmnzDU4CZbbqRxOh/hPvSXRJ8LaaDzi4uP/AGSq2kjOq23H8f8AQ1CUuR/MbtdCDTLggEPbH/t5j/xq5dabP9gscNASFcYFwn98+9Y+OM1duAP7MsCQP+Wg/wDHquSldaiVtS3pum3IvOkWDFIOJkP8B96pf2ZeHkRoeO0qf40/SgP7RTvlJB/441UdoPTH5Ue9zMNLGvd6Tem3ssQ5xBjh14+dverWhaXexTXu+3IDWMyj5lOTt+tZV4o+xafkD/UsOn/TRqteHlH2+4AA5srgf+QzWclL2b/r9SlbmK39k354+yv+n+NW9Q0u+P2TFrKf9GQcLn1rICjriruocR2PH/Lqv82rZ83MidLBqX/Hyg/uwRL/AOOClgH/ABKb046tEv6k/wBKuapd266nMp063O0KuS79lH+1Ql5ANHmP9nW/M6KRvfn5WP8Aeqb+4tOwdXqZcChrmFexdR+tS3536jdMe8z8/wDAjVqyurdtQtlGnQDMq/xv6/71MlvbdppHOm25LOT9+T1/3qfN7+wW03J5gF8J2Y4+e9lP5Ig/rVbSQP7VtyQOGJ/IE1p3d3bjw7pv/Evg2vLOwUu+ByoyOfb9Kr6Zd2v24MNOgUqkjZEj9kP+1Wak+WWncq2q1MgY2j6Vcu+LLTxx/qmP5u3+FAvLbH/IMg6f89JP/iqtXt1bCOzX+zov+PcH/WPxlmPrVtu60JS8ytp5Ae4b0tpf/Qcf1qnk+p/OtWyubYpeN/ZsQxbN/wAtX5yVHr71TN1a9f7PT8JX/wAaE/eegPbcdqDMJIAHPFvH0P8As5/rVnTXb+ytYbc3/HvGvX1lX/Ck1Ge1+1hfsI+WKMf61v7gqxY3FqND1ZxZKAfJUjzm5y5P9Kzk/cWnb8ylvuYhkf8Avt067jVrUpJP7RmHmMCCBwx7ACm+faHj7D14/wBe1WdRntf7Uuc2JP7wj/XsKtv3tvyF03K6O/8AZlw29xmWMfePo1VoXdpo18x/vAfePrWgJ7P+y3/0FsGdePPPZT7VDbTWTXkCiwbmVRxOfUe1RffQfbUrXskr3twfMfmVuAx9TUiPJ9igy783f94+g/xp89xZG5lJsST5jf8ALwfX6VKs9obS1AsiM3LY/fk4OF9qxqfBsbUdai1NhoQzHBFRSWeFJDClaY54yKgklOCCa+MTP1FJkcEXlySMSCegxU2eMGmwECMkrkk5zUm5fTFDEMZsDPpXC3dxLIsDmR/mDn7x7u1dnfTpBY3EpGdqE4zjPauNmkthDa5tnx5RP+u/2m9q9jKobyPmOIanwQ9WWNKllE7nzX4hk/jP9w1MlxP08+bp/fNGlyWe+Um2kH7iQ/67/ZP+zU0cth3tZ/8AwIH/AMTXuQ3eh8rL1NDWZ7hYdKAnk/48EJw5HVmqvYXVxi6zcT8WzkfvD7e9aOrPp4TThJbXB/0GIjE4GAcn+7VaybTyLwiC42/Z2yDMOmV/2alNcmwfa3KAvbrHF3cj/tq3+NXL6+uw8IF7cD/R4/8Alqw/hHvUBbTcZEFz/wB/1/8Aias332Hzo8w3PEEf/LVf7o9qvTmWhOttxLS+vPs16fts5xCOsrcfOvvVQ316Af8AS7jH/XVv8auWhsTa322O5A8pc5kX++vtVf8A0ALyt2T7On+FXHlu9BNPuM1e8uxeEC6n/wBXH/y0P9wU/R7y4+z37yzSSKPJB3sTjL4PWn6t/Z325tyXmQiZwyf3B7VFamxTSNUdVuwAIcklc/f7fjWNWMZUuW25vQqOnVjPs7mwy5yKpXCnBBHBFXUfeiOOjKDUFx0r45aOx+mbq6IdNkdLnaSdjYXHYHmtb1rDhIW8jyWGJB06Z/ya3SPmrWq+ZRZz0afLKS7u/wCAneoNRuri300+TIUzKvYHs3qKnBwag1IwHTNs7yIPOUjYgbPB9SK6MulbExOLOoOWCn5W/MzLPVr77VABPx5i8eWvqParesaleJrl+omXatzIAPLU/wAR9qoWaWIu4cXM+fMXGYR6j/aq9rMVkdf1DddSKTcybv3OcfMfevqly8+34HwOthV1K6/shiXjJ+0DrEn90+1Ms9TufttvnyTmVf8AlgnqPanpb2X9lMDfOB9oHP2c/wB08daZbW9gLuAjUXyJF62x9frTXLZ6fgS73FuNUuftc422/EjdbeP1PtU51KY6OrbLfP2hhzbp/dHtVe5gsvts/wDxMCD5rf8ALu3qfepzb2n9jqP7QGPtJ5MDf3BxR7llp+Aa6iafqEzajagx23+uQcW6DuPaq8l84nfMFqfmP/LBf8Ksadb2g1K0I1FDiZOPJfn5h7VHJaWZmcHU4h8x/wCWMnr9Kr3ebYWti/PfMPDNi32e1ObmYYMIx0TtUGlagx1W1X7HZDLgZEABqxNa2x8M2YGow7RdzYYxvz8qe1VtMtIBqtoRqEDfvBwFcZ/8dqVycj+Y3e6Kg1E/8+Vj/wB+f/r1cuL4f2XZH7HZnLSjHlHjke9U/sUPT+0LbjpkP/8AE1cmsojpdoP7QtBh5OSXGfu/7NW+S6F7wml3yHU4R9htBkMMhG/un/aqmL6PH/IOs/yf/wCKq7pdlGNUgI1CzPJ4DN6H/ZqkNOTGBf2fT/nof8KPc5n/AMENbFu6vIvsNgxsLbHluMfPj75/2qs+H7mFtTYCxhXNtPkqz/8APNv9qq1zYZ0+w/0yz4EgyZcA/N9KueHdPK6wD9rs2zDMuFnBPMbCs5cvs3r3KV+YyRc2u3/kGw/9/X/xq1fXVr5NiTp0ZzBgfvnGMM3vVYac44+1WX/gQtWrywk+yWGJrX/UkZ89f77e9avk5lr+JOthdUsg2q3R+22Y/eEYMhzxx6e1H2ILo4H2yz5uck+Yey/T3qhftu1K6bI5mc9f9o1LKcaNbjI5nkP5BRStLliriurvQs6bYAanbEXtmSJAceac+vpVb7AGyft1lzz/AK7/AOtSaVg6lDkjjc35KTVMY2gZFFpc71HdWOgv7Ef2LpEf2yzGElbJl4OXPTj2qtYaftllP2yzOIJDkTZx8p9vem6scWGjpkcWefzkc1WsTxdnPS1f9cD+tZLm5Xr3/MrS4v8AZx7Xtjx/03FW7+w+e2H2uzGLaMHM49M/1rHzVzUiBcoowNsEQ/8AHBWr5uZakq1i3aWDC1vj9qtP9SBxOP761UNi2OLm0/7/AK0W3FhenI+6i/8Aj3/1qpFhk+9Jc13qDtY2NSsZP7QlAntRjaMGdeMKB61PbafIvh3UR5ttl54AP36Y43n1rK1WRf7VuuP+WhAqeKRR4YueQN15EMfRH/xrNt8i17FK3MMTTpvMQebbHJHS4T/Gpr6wmfUboh7fBlcj/SE9T71mW00X2yEMwwZF6n3FR3V3CbuZi45kY9fc03J824ktDX+wTjStu+Dm4z/r0/u/X3qO00+b7dbDdB/rV6Toe496oPfW/wDZUYDjPnuev+ytJp19brqVsSwwJATUc+j1K5dUWpLC4MjEtByx/wCW6f41P9imW1sSfK/1zk4lU/3ffmsI38H98VcivYJP7NiV/m81uPqw/wAKzrT9zf8Aqxth4/vY6dV+ZvOXLdBVeXIU8irBOSagkO5wvqa+MR+nsnQbYlHtRT9hNO8o4p3Fysxtd8xtOMceCXcZywHA571z1xY3BS1AVOIQD+8X+83vWt4rwiWqHH8Tfyrn7p0xbgEcQKP1NfRYBctCPmfE53PmxbXZL/M19M0+63XH7sf8e7j/AFi+n1p8el3ucCEE/wDXRf8AGs7TXQLcnI/492/mKVXT2r0YN3ep4skdRrOm3jPYBYc7bGEHDDrj61Ws9OvFhvf3B5tyByP7y+9Qa7NEbm0H92ygH/jgqpaXEa297wOYMf8Aj60Rl7i1E17xY/su9/59nP5Vcv8ATb5rhCttIf3MY4H+wKwDcJ6CrOo3kZuxjH+qjH/jgqnP3lqLl02Na20y/Wyvv9FlGY1/h6/OtUzpt+Ac2c//AHwaqW97GtlfDj5kQdf9sVTa+XHBojUs3qDjobmr6defbZCLSfG1Odh/uioYLK7GiaqDbTBj5OAUPPzHNZ2qagJL6QhuCF/9BFJb36jRdTQt8zmHH4MazlUXItexcYO51Gnox063Lgh9mGDDBGKW5hIBPpVfQJGn0WFgejMuT9f/AK9WrtXCn5s/SvlKytWkvNn6NhZ82Hg/JfkZ4XFwv+8Dx9a3ivzcVzxbE8eTzn+tdI3BFTLZG0LXZHs55qjrEZawARGYhx90ZNaGTnpVDW53t9LaSORkYOoyjEGtsE7YiD8zmzON8HUXkYtrBN9sgPkyf6xeqH1FXNail/ty/wAxuf8ASJOdp5+Y1mW2tXS3UJN3cY8xc/vm9frVzV9duDrd9su7gL9ofaBK2ANx96+sVT3z84cdCdIn/shyUfi4Xgr/ALJqO2VvtcHyt/rF7e9Nj164GluPtlxu89cfvW6bT70ltr9z9qh/024A8xc/vD6itFN2ZLjqSXfF7cDB/wBa/wDM1Lkf2Mv/AF9H/wBAFJc+Ibr7bPtvZ8CRsfOeBk1aGuXbaPkXs+77T3ftso5nZE8quypYFf7StO375P8A0IVHKQJ5OmN5x+dXLPV71r+3DXkpHnJwT/tCmTarefaJR9pc/OeoHr9Ku8uYLKxZmK/8InaHj/j9lHH+4lVNMK/2padOZlH61qyatef8IvbsLj5/tsgPyr02L7VW07Vr19StQ0wwZlB/dp6j2qU5cr+Y2ldGUxG48jOauStnSLQ8f62UH8lpZNVvDI371T8xx+6T/CrEuo3B0i2bdGSZpAf3Sei+1W3LTQmy1K2kf8he1Hq/9DVLOa1tL1K4/tS1UiEgyAf6hM/yqudUuc/6u2P1to/8KLy5noFlYS5H/EqsPrKP/HhVvwz/AMh63H95JR/5DaibUpv7MtD5VqTvkHNumOo9qs+G755PENmrQW3zFgcQKD9xvSok37OWncatzI5/Ix+FW7vH2DTzj/lm4/8AH2pf7Rb/AJ87L/vwKt3WoH+zrFvsdjyHGDD0w31rWUndaCSWosviPUmlkIlgwWJH+ixev+7U8+v6iun2Z3wEuZCf9Gj9QP7vtWYIdPxn7bLz/wBO3/2VWrqCwFnZA3svEbEf6P1y5/2vasXGnpp+HkUnLXUsafr+otcsWaDCxSNxbRjGEP8As1V/4SDUM9bY/wDbpF/8TTrKGwU3DC9lOLeTObfHBGP73vVTyNPA/wCP+T/wGP8A8VS5afM9PwHeVtzZ1jW7xPsCD7Mc2UbHNrGeTk/3ePpUFrr14YLxilp8sIwfskfdlH93mjXYbP7ZbqbxxstIFx5BPGwH196rW8NmLC+P21iCiAnyDx849/as4xhyLT8PMbcrif8ACQXgU/ubE/Wyi/8Aiat6lrtyl/IogsCFVRzZxk/dHtWUYLPaf9PwccfuGq3qlvaf2ncE36g78Y8luOKtqHMtPwEnKxbtNR1G/s7pLaws5ZA0Y2pZIeOevFPW08QFk3aDbkMcf8eKVr+A7SJWvJI7hZlJVchCuDz6/Wuvmmy+0HheBXhYzMXQrShCKZ3UcNzwTbOIutB8Q3N3KV0zSgrOcO8UfTsTVebwr4gOliEWmleYZg5QKu3GMfTOf0rvhMMY5pfM9DXnvNaz6L+vmdCwsO55dH4J8Ri4QvZ6WFD8kAcAd/x7Ux/AXiRnP+h6QcsOeO/f8O9eqKc85qQMMdqn+063kV9WgeXn4d6+bZcQ6RuBYlfywKhPw+8SQOjix0qXB5ETDI4684r1feAODQJcdaX9pVvIPq8Tx9vAPiZUU/2Rppym7aGGR7detKPAvidJbY/2VZqVYjejr8vfPX/Jr1xpd5qNmIGc0PMaslsioUVFpo8tufD3iSyDmWzndUUMWjwwx+FZNhdNPqcKb8jdkjNe0GeXAw5yOlV4LK2hmaaG0t45GOWdIlBJ9elc/ttNUevDMqifvanCHI6A0oGV5NeirI4BBP6VHKsUn34Ymx0JQVCkjrWc94fieJ+MrgQ3NmhhikBjY/Pnjn2NZKwXlzCk0GjCaIIBvWJyAcdODXud5ouk3qL9o0uzmYdGeIEirCgQxrGgVY0GFVBgD6Cu6GOVOCilseHjH9Yryq7XPErTTtV8uQr4dk2smB+5kG7JGB170raXqyHDeGpMksAAknUde/avbhI3BBOfc0M7EgljxVf2nNdPxOb6un1PILnw/rdzOhXw5NJiONMneMHaOOvamr4Y1tIJifDEuCh6M5zgjPf2r2PzWHej7VKOFYCp/tOe1h/V0eMReFdZmO0eGXVuPvyMvX6mr8ngXW5G3DQEI2BubojpgY69favU/MO8knOaf57HgfrSeZVewewieX2/w91t0kVtHt49xA+a949arP4A1dYy/wDY8RABJVbzJ/L1r1cyOflDHB9KmUhV5pLMaoewieNz+CtWkdnXRT1xk3OOg9KktfAWsTWMyjSljaTaVR7oZbB/Q162/U00MUIIPNJ5hVGqETzGLwP4ptAlpBaIse44K3AZR75OOPwq6/gPxVIgzcWYOPu+b09ulehiZieTU4cHHzHFc8sRKTvY74YqrCChF6I8Z1bw1rWjXtutyPtCuwIeDLDAIznjiuv+yknJV/8Avk13XniKNgpIZuKseZIYUUNxjJp+15t0dNHM6lNaq550UjXqr9cfcJrJ18Qtpjo0M7qCrERjDfXkdK9SfchzuNSbfMj5weO4606dbkmnbYdfM5VacqbjurHh+m+Gp9RWG4tNL1J42fh9yBePrVrU/CWorqFwz6TqbMzF90exkIJ6g17IgMcSoTx6elO3EcZNd39o1G7pHh/V4nio8K3otdh0vVFy4fBVc8AioT4dmtnjaXTtWA3AgiJTnn2r3NZGA6kVKtzgZLULM6i6C+rRPFrbwm99cSlor+3BlZcywgc9emelOn0e0sYntJjqBkjuBkpbq2crxj5uhr2Q3RHIJqsXd3yZD9KuObVE9Vcl4WLWh5VZaXZi9gAOqbxKMA2Y6gjP8VJLpdgbiXFxqI+Yk/6FnqeP4q9ZjJz1pd587IJ9K1WdT35fx/4BH1JdzzKW00uPw9FFNe3careOfms8NnYvG3d+tRafaaKL+2K6tcM3nJhTZkZOR/tV0nxHDPYWBAJPnNnj/ZFcPpyt/aNplSP3yc4/2hXs4So61D2l7Xv2/wAjiqxUJ8pfey0fzW/4nEudx4Nm3r/vVZey0o6TAP7YIUTP8xtG5OF4xmsOYYnkHo5/nVlv+QNF/wBfD85/2VrrcXp735f5GSa10NTTrDSk1K1ddbVmEq4X7LIM89M1WOm6Xk416IYPe1l/wqpph/4mlp/12XH5iq0mPMbnuaajLm3/AC/yC6tsbsun6edNtR/bVuFEknzGCXk/L/s1Z8PadZx+ILNk1m1kYOQEEUgLcHplaw5OdHtjnpPIP0SrPhs/8VNp3P8Ay3HeplGXs5a9+wJrmWg7+yLMtj+3tPH1WX/4irNzpVsdMsl/trTwFMnzEyAHnt8tYJ4kboeTVycFtKs8Y4eUc/8AAaqUZaaiTWuhVFtPgZgl4/6Zmrl9bzbLJfIl4tlyNh7sxqv9uvMYN5cf9/W/xq1qF9eK8C/a7gYt4+krd1z6+9EnK6GrWI7OCZYb1jFJ/wAe5HKnuy1SMMu0/un6f3TWhbX159hvj9ruPuIP9a3dx7+1Vft170+2XH/f1v8AGpTldj0si/4jRxrMihGwkUS9PSNaqQq40u8O1sM8Q6e7Gr/iK/uh4hvlW6mCrJtAEhwMACq8eo3q6VKwu58mdAD5h/usazi5ezXyKduZmeiMZFGDyQOlTajk6ld5/wCezc/jU9rqd+13Cv224+aRR/rD60l5qt/9snAvJ8ea2BvPqapuXMJWsdv4IgMWhebjmSRm/DoP5VuhGY1U8LO82gWbyMWZoySW6nk1slFr4fGTcq82+7Pboq1NIqrHzUmzipSnpSYxXMaERA4pQB1xinn2puKAGMR6Uh54qRlzSFQO1ADQuFphUkY5xU+1jSbTTAh2DFOC9807aM5p4UEdqBkf3h+NBWn8LxTJGGMDrTQhhAAwOTUZUkf0p4IHWkdh2pMYwggVHnNLkscZ4o2k9KLgIOTSHj8KdtIGBS445oEMxmn4xzQBk4qUgbaAIlB35xUrN8vNIBg8UmcmmgGP7/hUf+FSP04pFOSM0MAT6VMi5PpTFXPWpASMU0AyUc9KuoQIhmqrYbmrTYS3B/iNOImNKg96Tou3dzUKszNzk/SpEP7xT3BpMZZW2Ijy5xUeNrAdqsM5LYPSmkA/WqvYkjI5xULDkipZA2/npUTjHNN6gN6LSL8xoOTipI07mpsMcvyjmowf3vtUrAYqNAN/SmBy3j+WaHTrJ4ZZI8zEHYxGePauKsdRvDf2/wDpc+POQEGQ/wB4V6B46hifw8jz+ZtSdTmMDPOR3rz+zGn/AG23O67H71eqr6j3r6vKmnhtV3PJxV/ajptSvluZdt5OPnP8Z9asf2rqP9kI322bP2hhnd22rUE62H2uX95cj52/5Zr6/wC9VnZp39jrm4uQPtJ/5Yrn7o/2q9N8tlp+Bza66iafq2onUrUG8lKmZAcn/aFQS6pf+c+bp/vHqB6/SprFNNXUbUrd3JPnJgG3A/iH+1UU8Vh58n+lz8Of+Xcev+9TSjzbfgL3rFltUvv7Jgfz+fPcZKKey+1T6Bql7J4h05HmUq1wgP7pMkE+uKrNDZHSYs3kgH2hufI/2V96n0GGxXX9PIv2JFymAbcjPI4zmpfLyS079Bq90UJtTvPOf54zhj/yxT1+lWjf3LaVbE+UT5so/wBSnovtVe4trIXMv+n87zkfZ29auR2to+lQBb8YE0nJhb0SnPksnb8AV7mWzafj/UXP/f5f/iatak1gLzaYbk7Y4xxKv9wf7NVjpV/t/wCPSXH0q3qelag+ozFbSRgCFBA9AB/Sk3HmWv4hrbYbAdPGm3Z8q6wWjB/eL6k+ntUEI095408u85cD76ev0qymk366VMPsku5pk4284Aao7HSr46lahrOYAzpklDx8wqbx1dx66aE+tvpza9flhd5+0ODtKY69qizpo0k8XmDcf7GeF/8Ar0zUrK9k1W8f7LNhp5CMIefmNDWF5/ZUQFpPkzuT+7P91alW5Y6j6vQSz/s439sq/awTKuM7MdRUMp095Xbdd8sT91fX61PptheDU7cmzuNokBOYjVNrG8AGbO4Gf+mTf4U3bm3Dpser+GQF8PWSpuKeUCCwwetauec1Q0BTFoVnGwIZYEBz9KvEelfC13epJ+bPbp/ChcntShcjmmLT84FYljWHWkC5p4y3JpenSgCAgkcdacqYxnrT8A9/wppzmmA8AYppWkCt0LYpMOB6j3NMBApbOKVgqfeYA+lMacquF/Squ4yFic0wJWkXPFN69xTAPWmnk8cUDJTx1qJ859qcTx1pjGhiDinA7UzUYIzip0Ax8wzSQxI1MhOPSl8hhzuB9hUuflwBgGo8HcMcZosIfHAWHPbrT/IHc07cQoGT0pN3rTATYiD1qE4PapyQRUR+91xSuBHs3U7YicMctTsgttUfjRtGeuTVAIQMdKcqFzgnC+gpRViNc84poBn2eFFLMWPHQGniFJEVnYgY6UlwAI8UMxKKAOBT6iJfMt4VwuCT1xRHMjSAbMcdTUH3hilQfNin1FYtEZyw7VWkbninqxC9evWmsg60pIELGueDSPH69KUPsXNM3ln5Py+lCYyEnBxTkLEHJ4zQYMuWLfKTT3IA2gYAosITJ3YoAw1L1NA+90oGZHjKFp/Ct2qKWZSjAAZJwwry+1trkXkBNvMMSr1jPqK9e15Wfw3qIUkMIGIIOCMc15Ba3Vx9rh/0ibHmLxvPqK+myeTdGS8zzMYlzolubacXc/7mT/WNzsPrUxgmGiDMUn/H0f4T/cFR3V1ci9uALmfAlbH7w+pqwL67Gjki8uAwuMZ81umz617PvWRxaXZVso5RqFtujf8A1qZyp/vCm3CuLqYbG4kbt71YtNSvvtkGb25x5q/8tW9R70t1qN8LycC8uOJWH+sPrVXlzC0sMII0dSc/8fLf+gCpNEONf0/nB+1R/wDoQqYalfDSNwvJ9wucZ3n+6KdperX76xYh7qUqbiMEFuo3CpfNyy+Y9Lozrzi/uATnErfzNaFmofTVA7TP/wCgpSX+q36ajdILuTAmcAZ/2jWjpmoXstgSZ3JErc8ei+1Ko5ciY42ucsijcBjqcYq1qeDqt0e/msP1q9Bfac88Sf2HF8zgZ+0yev1p13qGmte3BbRYy3mNk/apBnk81Lk+bb8v8wSVtzPG0aMeOWuf5J/9epNCXdr+ng9Dcx/+hCrr32mf2ZGToy4M74Aun4wq85/Gp9CvNNfXLMJpHlv5uQ/2pjjAJ6EVDk+WWnfsUlqtTn533XMzZ+9Ix/WrErEaXafMcl5Twf8Adqf7ZpJOTo8nrxeN/wDE1ZmudIFnZ7tLnIIdgBd9Pmx/d9qHJ2Xu/kFt9Shpkkg1GJt7/LuP3j2U1SM0uwYlk6f3jW5ZXGjm5O3Tbldschz9rz/Cf9mqpm0Y4A068H/b2P8A4ik5at2Glpueq6WCuk2oOc+UmT+Aq3/FTLYLFZxp1woAHpxT1YZzXw09W2e3HYdt/Sm4yak3DHXrScAcmsyhmcUgDE5FOAVhxzUg2qOtCAQKBQQtRtMKgeXA609AJ3fBx1qCWTAAqLPy5JqMtuYc9KAJPvD2qPI5xS5+XGfrTFGV460AOz70hYAeppQKMZbA70wHD7vFQtxwas9CR2qDbufPYU2CGRgk59asDofWlijAHen7QucnikkA3neAOc1IVwcdMUsKKR5ueCPlFHG4807AHekcZOBUg2DkkDFQPPk7Y1yexotoIefkTJqqXZ3wPu1JJnABPNMjXHXmpYyWPpTiCemaReOneriR4ALVSQmyJI8AZFTqMDihiOgpA2AatCILg4wPWpDgqoFQyfMc+9TdxSW4xMYpE5bFO7cURZ8wgelO2oDgO1Nb5Sqk4yfypykdaikGWzT0aETFUIGBxSpED0qJWYY4zVhSQoJGDSsAyWE7femCPP3qlLZYE07rTAh2DpjpQBzVjZxwKPL4z0p2FcqXkYl026jIO1oXBx16GvGbc6eLiHC3eQ69WX1+le3lCVZP7ykV4tHoeqC+jX+z7rHmgA+U2OvrjpXvZPJWmm+xw4zdMdd/2eL+4Dfa8iV+mz1NTKNNOksM3mPtA7Jn7p96Ze6RqX9oXGNPuiPNYgiFiDyfanf2bfjSJFNjc5+0KceS2fun2r3Pd5VqcGt9iO2Gm/aYcPe58xeqJ6j3p14NO/tC5/e3X+tbP7tfU/7VQwafercxMbK6G2RT/qm9fpT7+xuhqFyRaXH+tf8A5ZH+8far05txdNicLp50j/j4uQPtPJMK5zt/3qXTU04apZlbq4JE8ZANuMZ3D/aqD7JP/ZL5glH+kD+A/wB01HYQyrqVpmJxidM5U/3hSt7r1C+q0LeqQWK6td5u5gTM5I8gH+I/7VaOjw2n2Jwl1IR5p/5Y47L71j6vEw1u++Rv+PiT+H/aNaOgDNpKGVuJP6Coqfw07jVubYz7HTJTqFuDJbH96vS4Q9/rUUunztNI3mWxyxP/AB8J6/Wo9M/5CdsfSQH8uaqZyM+tP3ubcNLGpNYT/wBmWgzCfnkJ/fp/s+/tVnQNPuE1mGQrGQqyNxMh/gb3rLuOLGxHXKuf/Hz/AIVa0Li/kfH3LWc/+Q2rKXNyPXuUrXRWXS7zAxGp4/56p/jVu60q9FtZjyf+WZziRe7N71kYGOR+lW70DZaKQOLZe3qWP9ap811qJWLljpt4rzMYSP3EmPmH9361Vj028MyDyH+8OeOOabZABLo46W7fqQP602wiEup2sePvTIP1FRNtJsqKWh7SkW2IZPWl2bV5HFSA5yxx1qNmycZr4Z7HuIMHHqKaVZvwpu7HBPApPNH96oGTHEa+9QsWPSmNIGPX8aaZOeDSAGbjaK5m81e8ju5Y1KbEcgZWujVstywFcbduGvZ+esjfzqonpZdSjUnLmVyc61fnq0eP9yk/tm9DE7kz/uVSMi9qNw7VZ631Wj/Ki8NcvV/55/8AfNKNbvSP+Wf/AHzVA7cUquuKBfVKH8qL41u8HVYz+B/xqQa/d5/1UY/E1m7lwOKUFM4pi+p0H9k0j4iuSTut0wfQmkHiGUf8uw/77/8ArVnBkycnqaXK56gUiXgcP/L+ZqjxHcMABbD/AL6/+tThr7sQj22VJ5w9ZJK44YU1eATuFOyD6hh/5fzN9vE6g/LaMBj+/UJ8TD/n3fP+8KwuvBNHy9MUbi/s/D/y/izb/wCEjDHi3fn/AGhUsfiOKMf8e0mT1O4VhDA7Cgr9PzosL+z8P2/E2pfEcRxiGT6ZFMXxCm4Zhkx/vCsMrlug/OnBO5x+dKwv7PoLp+J0kfia2EgYwS4HXkVK3iuFuRBKB+FcvtB6/wA6H6hR+NUg/s/Dvp+J0R8TxE/6mX9KB4ohAx5cv5CudwKXah7UWF/Z1Dt+J0P/AAk9t/clP/Af/r1OfFVqeTFKPov/ANeuWIXsKkA5BNAf2bQ8zpx4nssciUZ/2Klh8S6eGJLS9P7hrlNgb0pyoPSnYTyyh5nYReINM8ssZHBz0KGmHXNOJysxH1U1yRU7Rj1qQLzRYl5XR7s6+DW9OzlrhfxBFTf21pzf8vcY+ua43aD1prIh4quhP9l0u7O3XUbKQgLcxMTwBu61bjPYiuEsFU39soGf3gA/Ou6UY5qNmedjMNGhJKLvcnD8dKC/HSgfMtMf2rRvQ4REb94M14tqclxbeIruETzAJdMMCQ9N1ezqMNkmvKvFKWUHi69WSK5LtKHJWRQDkA9CK9bJpfvJJ9jkxi91Myru8u1v7gLdTjErdJWHc+9WI9QvRo8rC8uQ32hBnzm6bW96ZePp32+4zFd7vNbP7xfX6VKpsP7Jl+W7C+emfmXrtb2r6L3eVadjzru+5BBq2o+bHjULsDcP+W7ev1qxe6xqaahcqNRvABK2AJ2x1PvVWL+zvMTP2zqP7lWdQGmjULrc17u81uipjqfeqtHm2/AV3bcemtap/ZUjf2lebhOoB85sgbW9/aks9d1f7ZB/xM7sgyoCDM3PIoT+zjpU2Jbzb56ZzGnXa3vUMA077TCRPdDEi9Yl9R/tUrQs9PwHeV1qX9Y17WIdavo49TulRLiQBRIcABjWl4d1nU7mGcz388hVhjc3TisnXEsDr+ob7m4DfaJMgQA87j/tVreFobDy7rZcyt8y53Qgdj/tVlUUPZJ27dCouXNuc9pt6v2+I/Y7X5dzfcIPCk+tVFvkGP8AiX2fT+63/wAVVmwtFFyWF3anbFIfvn+4faqosf8Ap8tP+/v/ANan7vMLWxbu7xBb2Y+w2vMO7o3d2/2qn0e6jMl8/wBit122Ux43dwBj73vUF5YnFsPtloMW69ZgO5P9am0yzKW2qH7Ran/QyuRMOMuvWs5cvIWr8xnfaoR/y4wdezP/APFVcvbq3DwBtPibEEf/AC0cY4z61S+wtjImtzj/AKbL/jVvULGU3Aw8BxFGP9eg/gHvVNxutRJMLa5tTb3bf2fGMRAYEr93X3qTQ2t5teskFoEJmGCJGOO9Rw2EyWV5kwEsqDidP7wPr7Vc8LWUo8R2jts2qSxxIpxwfQ1z4iUVSm79P0NKafMj1MnCDj8KiL4+lLI/A47VFuzzXxkj2EDMCDUZwOaO+KaWGakYHGKYcD2ozk8/hSHk0WAbjGT6VxTHLux6kk12k3ywStnkIT+lcOx6VcUexlS+J+gvaug0XwzPqtqbnzUji3FV3AnJH0rnecYr0zwqNvhu199x/wDHjW9GClLU6cxxE6FLmhu2Y58DSYyt5Fn/AHTQfBE+BtuIOn+1XY54p3aun2MOx4n9qYnv+Bw0vgu+QZRoZPo+P5isi+0m7sGAngdP9ojg/j0r1DPNI6pIjJIoZG4KsMg0nQi9jalnFWL99Jo8eIwSMYPvUtpZXGoXS29sheRugHpW74m0dNPuA0I/cuCyf7PqtO8Ec6zM3pAf5iuf2dp8rPZni19XdeHYgPg7VO8QP/bRaafCGqgf8e5P/Ax/jXouaXdXR9XgeL/bFfsv6+Z5wfCOqgZ+zN/30P8AGo28K6so3fZZDgdsH+tel7uKN1H1eA1nNbsvx/zPIVtbhrhYERmkY4Cgcmr7eHNX6/Y5v++a2radIPHp6fPJIg9ia7POTWcKKd7s7MVmU6Liox3VzyS5068tDieJ4zjIDLjNVju7sa9L8TxLLokjEZMbhgfTsf5155bW/wBp1GC3/wCekqr+Geazq0+V2R1YTF+3pOo1axYttHv7mFZY4JmQ9CFPNOk0W+jBd7edVHVmQgD9K9QTCKFTAVRhQOwqXdxz07it44eNjzf7Zmn8Oh480ZQ4JOaESSVwkas7HsBmtTX7cWuq3EajCrIdvHQHmuh8D2yrZ3N4V+dpPLVvYDn9TWMad5cp6tbFxpUPbWvt+JyQ0287wSD/AICajkRozhgQRXrhc7etcZrywXHiu2h2DDSRrJgdT3rSdFRWhyYXM3Wk4uNrK5zKwXBUERPg85xTlt5yfuMK9aGF4AAHYYp42k8qp/Cr+rruc/8AbX9z8f8AgHkfky5/iFH7zOMGvWtkRzmKP/vkVGYLcnmCI/8AABR9XXcr+2l/J+J5SXZTg5FMaUjpW54stobbUyIUCIyq20DgE9cVzhNc848rsevRqKrTU11NHSpCdStMj/lqK7zzAoNcBpT41K2J/wCegruEfcxx0qTyM2/iR9CVbliSijAHejdzzmkijwSxGM08qOQKSPJHKy15t4+sZn8TrNDBJIskMZ3KpIyOP6V6IUIAArz/AOIymPU9OdSQWgIOD6Mf8a9PKm1iNOqZzYtL2Zzd7Z3X9o3OLacjzW5EZ9amSzuv7ImH2afPnpgeWeflb2qreyyDUrrbI4Pmt0Y+tTx3E39lTkTSj99HyHPo1fUrm5V8jytLsgW0ugQfs02Af+eZqxqVpcDUrk+RLgytg7DjrVZbq5BGLmbr/wA9D/jVvUry5GqXW25nAErYHmH1q/e5haWGrDL/AGVODE/+ujPKn0aq0SOs0fyN94H7vvV2K9vBplwRdz5EseD5h44b3qFNSv8AzFP225xkf8tW/wAaS5tQ00J/ECt/wkWpcH/j4c9PetXwmuFuwRjleo+tU/EGoXq+Ib9Fup1UTsFAc4AzV/w1fXTC6DXczY2dXJ9aynzexXyKSXOcxY8G5OelvIf0x/WqxrTtL+Qx3bNHb5EB/wCWCDqyj0qt9ucDPkWp+sC0XfM9B6WC/wAmaJT/AAwRjj/dB/rU+ncaXq5x/wAsEX85F/wqTUL9lvCv2a0O1EHMA/uiprS7J0TU3+zWo5hXiLGfmJ559qybfItO35lJK5idFNW9SwdQmAGMbR+SikF0MYNpanJ/uH/GrWoXcY1G5Bs7VsSEZKt2/wCBVTb5thWVinFxp117tGP1P+FbfgdN/iLOPuwsf5Cs8XcX9myt9hthmZBgb/Rv9qtzwO6SalcstvHGVi6oW7n3Jrjx0msPUdjaiv3kTupMg89MVAz44p8rdunFVy3HNfIM9dDg5x1ppyeppN3anKnqaVgDBpRnrQTjimbuMZp2AS6/48pz/wBM2/lXEHpXZag+3TrjH/PM1xZaqSPZyr4ZPzFzzXp/hz5fDtkB/wA88/qa8tzzXqeg8aBYD/piK6cP8TJzh/uorzNImuB8Q6leQ61crDdTRqr4AVyAOBXeE8Vy+oeFZb++muTdRKJGLBSpyK2qJtWR52XVKVOo3V2sWvCOq3OoW9xHdSGRoSNrnqQc8H8q6PNZej6VDpFq0MZLM53O5HU1ohuaummopM5sVKEq0pU9jE8XhTo6MfvCUY/EGsLwOP8AiZ3Z9IR/6FVnxrqabY7FGyyne/sewqt4F/4/b0/9Ml/nWM2nVR6sIyhl0ubr/mdzmsrX9Rn03ThPb7fMMgX5hkYwa0s81Vv7CDUoVhuN2xW3fKcc1u7taHkUZQjUTmro4seNdVHUW5/7Z/8A16Q+NdVIIAt1PqE5H610R8JaYRwZx/wMf4Vmax4ZtLSwkuYHcmPBKvg5HSudxqLqe1TrYCclFR1fkcvFeyJqMV27Eusocn15zXrAYMMg8HkV40/3iv4V6pot19q0WzmJyTEAfqOP6UUHq0TnENITXoTavF5uj3ac8xE/lz/SuG8MwCXxJGx+7CrSH69B/OvQnAkjdD/EpX8xXJeErXY19cN1yIR+HJ/pWlSN5I5cLW5MLVX9a6HXI2akzVOS4S0tZZ5PuxqWP4VYDgqGzwRkVrE82ztc4rxnFs1ISDpJGp/EcV0PheHyfDttnrJukP4mszxpEZLS2lUZO5k/PkfyrorWIW1nBAP+Wcar+QrOMbVGz0sRW5sHTj/WhO2NuScAcmvPkuvtni23lzw9yCPpniuy1q6Fro1xLnDbdq/U8V5/o7b/ABDZEf8APdaVV6pGuW0/3VSp5WPVc0PMsMUkrZ2opY49qjzTbhDNazRKRueNlBPTJFdB48Urq5hN4105WIMVz1/uj/GkXxrpv/PO5/74H+NZDeDL0vnzoT/wI/4VFL4Qv4omceW+BnCvkmudyqnuLD5e9FL8Slr+rrq18ZkQomAqgnnArIzRIpSQqe1JXNJtu7PbpwjTgox2Rb07Jv7f/rov8675VxwOK4LTAf7Rtv8Arqv869GghzyfWiKueLm3xx9CMFx2pwJqdmVKqSSbpcg8elElY8lEucY5yT2riPiMIFm0t5o5GyjgbHC9x6g12lqrT3OPT9K5X4m2zSRab5CNI0burBFJxkDHT6V3ZZ/HTZhif4bOJvG07+0rjdHd581s7XT1+lSxtp39mT4juwvmx5+dc9G9qrX9nc/2lcH7NOQZWwfLPrUsVndf2bcD7NN/rI8fuzzw3tX1KtyrXseTrci/4l/b7YPxQ1b1IacNUut7XmfNbOFU9/rVD7HdDn7NP/37b/CrOq28x1S6/cycyHohrSy5txX02J4l006bcYkvNvmR5zGmf4veqwXTt42y3fXvEv8A8VToYZf7Mu8xvw8R+6f9qqmx+uxh9QaElrqF9tDZ8QpZjxDfl55w3nNkCIED/wAeq/4YjtM3XlzyH7md0WP73vWX4lU/8JJf8HHmnt9KueFTtN2OnCf+zVlJfuVr2KXxlGDTrMWt3jWrQ5RRny5OPmH+z7VWOl2pXjW7E8d1lH/stQwjGnXZ94x+p/wqsvLqPU4qbO71HddjYv8ATIDfzf8AE1sQQwG1mcEYAH92rEGlxjQrxBqmnkPPF8/mMFGA/H3etY1/82o3JH/PVv51aX5fDUnbder+iN/jWbT5Vr2Kur7Dl0dWlQf2rphywGBcc/yp13pLvfXBF/p/MrcG5APWs62G67gX1kUZ/EU2c5uZT6ux/WnaV9wurbGp/Y0500qLuw5nz/x9Jj7p9+vNdF4L02Wza9kkkhbcFUGKVXHc84PFcY2RpqD1mY/+OrXY+BFzYXfYeaM/lXnZi5LDS1OjDpe0R00j/MR+tMwTVt4FYZHH0ppjxxjivlj0yAKM5NOJwKey96YRTAiZs96b34qTaKawGOKAKWqyY0y45/hrjs811WtNt0uUdzgfrXJmrR7mV6Um/MdnFesaQu3RbEf9MF/lXkueDXr2nDbpdoPSFP5CunDrVmGcP3IrzLJHy0RlXXKkMAcZHrSjqB71yuj6v5Gv3VhK37uaZzHk9Gz/AFrolJRauePSoyqRlJfZ1OrxXNeI9dvdNc29vCE3LkTE5yO+B6iukrN1rTV1PT2jUDz0+aM+/p+NE02tCsJKnGsnVV0eXyzPPK0kjFmJySTya6zwIP3t8f8AZT+Zrk7iJoZCpBHPQ9q6/wABrhL9vdB/OuWkvfPocxaWFlby/M7HnNRyzRQKDLKkYPALNipc1zHjNHks7VERmJds4GccCuuTsrnzmHpKrVUG7XN0X9ocbbuA/wDbQVleItRtE0eaIXMbSSYCqrAnr1rz/wCw3Gf9Sw/4CaYbWYfwH8q53Vla1j2qWVwhNS572IicsT6mvQPBM/m6K8JOfJlIH0PP+NefurJwwIrrfAU+29u7fP34w4H0P/16mj8Z0ZnDmw7fY7occ1l2NobOB4sDLSu/HueP0xWoah/i6V1yR8ypNJruY3iafydDde8rBP6n+VW9DuDc6JZykkkx4J9xxXP+Nbrm3twfuqXI9zwKu+Cp/N0Voic+VMRj2PNZp/vLHfOjbBRn53NbVLQ3ttFHt3bZkfHsDz+lX85NGRSZ7VrY4HNuKj2Ob8aXXladDADy7Fj9B/8AXNcr4f8Am1+xB/56irvjO7M2q+UDlYlCfj1P86peGhnxHYf9dP6GuWbvUPo8PT9ngvVNnqlKDSVW1CV4NMupY2KukZKsOxrsPm4xcmo9yyTSDpn0rzR/EWs+Y2L+TGfQf4U2TxBqssTRPeyFGGGHAyKw9vE9VZRVv8SKd2Q105HTJ/nUYFJ1Yk09RzXK9WfRJWVi9pSltTtRj/lqv869HJWKDJrzzR/+Qvagf89BXe3BDIqitI6I8LNtakV5FV5GkPFCx54FSqqqO1PEqoCTWdu55g/ethbvJnLsOK888ZzvNpcMm9stdnJB/wBmup1C7Mm70Fcrrz2n9iQG7Sdk+0kjyWAOdvuDXRgZ3xUEtkZV1+6bOWv5JF1O6AkcDzW6MfWrENxONMucTy5EkYB3n/aqe8Oi/wBo3HmLqW7zDna0eP5VPEdC/s25A/tPbvjz/q8/xY/rX1/MuVadjx7a7mT9ru+13P0/56t/jVvUry5XUrkLdTgeYcYkNOI0HB+fVBx/dj/xq3qKaKdRn3TagGL84iQj/wBCqnJc234E2dtypBfXn9nXZF1PkPHz5h/2qg/tO/7Xtz9fNNaUMeifYLsC7vwu6POYE9Tj+Kq5g0LaSNQv/Tm0X/4uhSjrp+A7PuWvEN/er4gvUW7nVRJwBIcDgVN4f1C7zc7rmVvu9WPvS69DpLa5dGS/uUcsCwFsCB8o77qXSIdKUzbNSnbIXObXHr/tVk3H2S07dCtebcxo7+5/syclkOZkHMSeje1R29/ObiJdsHLgf6hPX6VIILf+yiPtyjNwOsTdlPt70lnaW3263xqETHzF48px3HtUe7Z6fgVqMur+Zrqb5IP9Y3/LBPX6Vaa7ZfDkJMduS14+R5S44Rf8aoywQtK5F5CcsT91/X/dq/PaJ/wj9kPtlsMzzNklhnhB6VEuXQavqV7G9Jv7cG1tDmRefJHrVV73czN9lteSSf3f/wBerVhaompQEXtq21s4Vm5xz6VU+yBgALq1PH/PTH9Kfu3DWxO92BYQA2lsQXkI+U/7PvXZeCZUk0u4cQxxnzsER5weB6k1x01kfsNqBc2n8Z/1w9f/AK1dd4LgMWlT/PG5abrGwYdBXm5nb6s7d/1OnDX9ornTiUbiM1JnJqoYCWJ3AGlDyRD5hkeor5o9EsFefSmsgHOaRZgwHNMaT3oAaSAaiZvXFDvk1GTmgDK107dNb3YVy1dP4gP/ABL8Z/jFcvkVotj3ct/g/Mdk4NevWhxZ2+O0S/yFeO5rZtPFGqWkCwJMrIgwodM4FbUpqL1FmGFniFHk6HqAY5H1rynUpmGpySISrCRmBHY7quP4w1aSMr5kS7hjKx4IrDZy7FmOTTqVFJaEYDBzoOTqdT1bR9TGqaZFcAjfjbIPRh1q+H5ryjS9au9JlZ7dgVb7yMMqa2R46vQObWA/iRWkaytqcVbK6vO/Z7FzxfpQVxexLhJDh8dn9fxqXwIcWl6cdZVH6GsLU/Fl3qVr9naKKJMgnbkk4qvouvXGjPJ5aLJHJ95GOOfUVHNHnujtdCvLB+yl8X6Hqe6m7z64riR4+bvp4/7+f/Wpf+E9H8Vgfwk/+tW3tY9zyv7OxP8AL+KO23+ppCQewP4Vxo8ewY+axk/77FH/AAntv/z5S/8AfYp+1h3F9QxP8pmeLoo4dWkWJAoIViAOMkc1B4Uufs3iG1OcByYz+I/xrP1bVX1W+e5ZAgY8LnoB0qrBO0E0csZwyMGU+4rmcveuj6CNJvDezlvax7O0namb+tcrD45sHjXz4ZkkxztAIps/jjTxCxhjmeTHyhlwPxrqdSPc+d+pYi9uVmF4ouvP1ifByFbYPoBj+dafgO5xcXkB6MquPwOK4+4uWuJWdurHNXtC1YaTqiXDKWjKlXA64Nc8Ze/zHvV6DeF9kui/I9Y380GQIrMx4UZP0rnl8X6O2P8ASGHsUNUtX8W2D6fLDaSNJLIu0naQFB611OcV1PAhhK0pKPKzldSuTdX0kx6uxb8zWh4V58RWfsxP6GsFpNz59a0NDv49O1e3uZc+WhIbA6AjFcifvXPpq0f3Mox7Hr4YU2ZI7iB4ZV3I4ww9RWMviTSWAIv4fxNSDxDpPH+nwf8AfVdvMu58qqNVO6i/uHf8I1pJ/wCXdv8Av4aT/hGNJx/qH/7+GnjX9KI/5CEH/fVL/bumHpqEH/fYpe55G3tcWusvxOa8TaPa6ckUluCFkyNpOcEe9cyhwa6TxZrNpdrDDbTCXZksV6ZNcmJRXJVtzaH0OClUdBe03NnQ3H9tW/8AvE/pXay3HPWuC0ST/iaxt6An9K6WS5O7Gaz57I8zM9aq9DSN3ioZrrcPrWY1x71QudTAOyM/N3NZOTZwJGhcuCvPeue8RK8ugwrGjuwuc4VST901YR5biVI1DPI5wo7k1keJL/yJl0+CZmaE5mkRsAv02jHYfzrvyqlOWJjKPQxxcoxpNPqZ+oW1ydSuSLeU/vD/AAGpLe3lGnXm+GYHdHj92eT81R393crqFwFuJgA54EhFOgu7n+zbs/aZsh4/+Wh/2q+uu+VfI8XS5VMcgBzG/wD3yat6krf2nP8AKfventVb7bdgE/aZ+n/PQ/41e1DUL1NRmC3c4APGJD6CqvLmFZWIoAf7PvOD1j7e5qo2QpyO1aMGpXv2K7Ju58jZg+YfWqzapfEMftkx47uTQua7CyLviIj+3rok91P/AI6KbpLANNznhe/1q3r2o3cetzhLlwMJjn/YWo9O1W9Jl/0p8ADqB71neXsl8h6c5lMcaXGMjBnc/kq/40mnY/tK3HT94DVubUrv+z7b96DueQnMa/7I9KbYX9y99Fl0ONzf6peyn2rLXlfzNLK5m9uvWtG8O3RdLGOvnN/48B/Sq66hPt5WEkjvAh/pV7ULyT+ztLBjg5hdiPJXvI3t7UpN3Q1Yo6ecX0bdgGP/AI6ap9sVpWV6fPctFb4WKQ/6lf7pqob84/49bM/9sf8A69F3zbBZWFuTi2tF/wCmbH/x812Xg67jtdBk4JJnJOB0GBXJXd3+7tc21sR5AP3COrN711PhVluNGnzHHEPNPCDA6D3rzMzu8P8AM6cNb2h1P2hdny855BqB5WY5zWXZTlXaFjwDxWh/DxXzbVmekG8+uKTzDnBNMbNMc4/CgRL5hpVYdqg3AijODkmiwFHxAw+xL7uP61zBOK3/ABAc2kYB/j/pXNk81a2Pdy/SiP3e9OKttzt4pkQ3XES8HLgH866/xRBa29hEYYI438zGVXHGK0jG6bN6ldQqRptfEcgGqRY3dNwHy5xmqm+ussdbsYvDptZox5gQqEC/eJ704xT3HWqyppOMbnNk4JB60m6onkLSHjn0o2v/AJNTY1Hlh1pyhmGVBqBdzyrEAdzECu/un0vRrGFZLRZFPygBASTjuTVwhzHNXxPsmopXbOFY7Tg5FN3e9NurgTXDsqbFJJC+ntUfzehqbanQmS7vem7qhaTnFN3npzmnYOYn3jNOD1U3HPNOLEDOKdg5icv70wyVA8vHWmbye9PlFzFrd05o3mqwk5pfMpWC5aDmjfiq3me9Lv4zTsPmLQb3p4bjrVMSV02h6AmpWDXLXG1txVV25xj1qoxcnZGdWvClHmnsZAfilDmo5gIpWTuDg4qMv3pNGnMWPN9DR5tVi+KYZeKlhzFzzfekMuOhqj5vHWjzD61DDmOh0OUfbt3ohrfkmGSWOF9a5bQ3/fyH0T+tWL29aR9gIA+tZtXZ4uOd6xau9QLMY4zwO9VUYls1TV1L7d2cDJNWrctKeF4Jwo7mixyWNSGUafp91qMgfES7EK9d7cD8utcdmy5ybr8Qtdtqyg+Gb2xj+ZoFR3wM5fcM/lnFcEYpAuSj/Xaa+nyeEY0W+tzycbJuol0NO/8A7POo3GXugS56IpH86khGn/2ddYkutu6PP7tc9T/tVSv0b+0LjKn757U+AN/Z14MH70f8zXqW91a9ji6ilbDacT3PT/nkv/xVW9Sjsv7RmzcTDkceSDjgf7VZOPlJwelXdTx/aUx9x/IVdveWodC1BHZfYroC7k6JnNv0+b/equ0NiA2L2T6m3x/7NTbdv9EvBx91P/QqrnBVuRnFCWr1Eb2vx2p1mUm6KkpH/wAsT/cWoLGG2/eYvc9P+WLe9N8QMDrD+8cX/otaqWbbd+Mduv41MU/ZrUb+LYlnhtfsdmv2zjDkZibu3/1qSyt4PPLC9j4jc/6th/CfaobvAtrNeP8AUk/m7U2ywGnb+7BIevtj+tYtPleppfUabeEfdvYT/wABcf0q/qVsht9NX7XANtoPvbhnLscjisg47Vf1cAfYF/u2UX6gn+tTJO61GnowtbRQ0xF5an9w/Rm44+lUzafNxdWp5/56f/Wp9qT5V2fSAj82UVUPTH50JO7DSxfvLNh5A+0WuBCg/wBcB7/1rpPDcLW+jOXdSrykjYwYHoOorkr7/XRj0hjH/jorsNOBj8PWoAAyuT75NeXmTaoJd2dWGV5liXMU6yDoa04Z90Y6VnbhLBg9hii3k4x0xXgNXPRNUkEZqFj1piy4GQaXeGGelQA0Um6mM+M1GZBVDM/X3/0eL3f+lc6T71t684+zQ/75/lWBu55qke3gf4KLFmQb63z081f511vjFgLODB/5aN/KuPsMHUbYf9NV/mK67xPbTXUMKwRtIQ7Z29hitoL3WZYiSWKpt+ZxKyYYMR0Oea7qV4rvww920Eas8JbAUcc4rirmxntRmaN0J5G5cZrq87fBa8/8u4/U04XV7hjbN02n1KXhjToryae6nQOsbBUU9CfetOG/s9Q1F9PFnGY13AsQOcelUvCUqtaXMYOGEuT+VQTeIfIumSPT0DqxUnIB/lVxsoo5qvPVrzSV7ba2sV5oodL8RRpLH5kQcbQfQ9PyrodcnsobUfbYy+Q2zA6HFcfd6g+oa1byvGFy6DAOehrY8WsfJgye7d/pRHROxdSEpVqSnvbUi8PaVDfpJe3AJjDbUTOM46k1egj0fVZZba3tyhjXPmKMd+1ReGpQdDwOdrtuAqnFrunWcrNbWToSMFhxn2601ZJGdSdWpUny3utrFBbEf2/FZzcjzdjY7itqfS9JtJvMuZtkbD5Y2fH196x4r4X/AIpgmRCgaQHB68CneK2Y3UWf+efH5mhJWbNpyqTqxhzNXWo7R9Pg1W/nYsVgiPyqOpyeKu3segxRSoszLKgONrE8+lYWhas2mTyHaWjkADY6itz7HYazbSTWymKXJ+YcAn3FONmtCa05xq3nJqPS36mHplg2q35jU7Y0G529BW8dJ0lZhZi4cXJ6Ddz+WKreFhtkvQOG+Xj86kmn0m01Rrl5pPtKuSw5IB6elOKSV2TXrVHWlGLei6GJqdk1hctExBPUMO4PQ1uf8IwpMW2f92RlyVGR9Kytd1CC+uoGgbdhQp4I71r+JpmXToVDEfPzjvxQlHUuVas/ZpOze5Qk022/twWCznaRwxAznGcVX1bTjp9x5IO/IBU4xnNZFtctb3McwPzIwau4vY1v7zTpwoKBsn3GN1JJSuaTrTozipO6t+KMm+0NdO09Z5ZgznAKbe/fmtPT9Luo9OMlpqOxJE3MFB9ORWd4rv8AzLlLdTxGuT9T/wDWrS8OzbPDcmO/mH9KpJc1jGdWr9XjOT1b7GJZWUupX4gh9NzMeiiugbwxCqY+1oGAz8y8fzqDwgyhr2Q43Eqv4c1h6vcvJqdwxY5LsOvvSVlG7NpVKtSs6cJWSJrPTH1G/aGEgIgy79hWpL4ah5iiu0MwGdpA/wD10/wcyi2unwCxkUZ9sVNDFYWOpyXb6hG0j7sqxHc1PKrXMq2Jqe0lGLtby3ORuYHtpmjcbWU4I9DUQNaPiGeGbU5HhdXU4OVOR0rK3CsWtT0acnKCk+ptaMeZjnsKJ1zKxPrUWisd03uBU11xLWbWp5GL/jMjjXB471t6diBHuscRjCD1Y9P8axI+ma6DTl+1aa0PG5GLIP71NJXOd6K42NpG07UdrMHa3Y5B5yOf6VyX2y6AOLqYf9tD/jXb6Tb+cbmFs4eGRTx/smuL2WWP9fP/AN+R/wDFV9Dk7Xs5J9zysaveTLN9fXi6hPi6nHznpIafBqN59gus3c2QY8fOcjk0l9HZHUJ83My/N/zxz/7NToIbH7Ddf6ZJyU58jpyfevV93lWnY4tblc6lfFTm7m/77NXNQ1C7GoS4uHwNvf8A2RVMw2W0/wCmv0/54H/GreoQ2xv5P9Mx93rCf7oqvdvt+AtbC2+o3n2O7P2hjhUxwP730qH+077B/fk8f3F/wqa3gtvsl0Pty8ouT5TcfMKhNta4P/EwT6+U/wDhTXLrp+AO5o65fXI1MhZBjyoj9xf+ea+1U4dRuAW+ZO3/ACyT/CruuQwnUhm7iH7iHqjf8819qoJbw8/6dAP+Av8A/E1EeXkWg3fmLt1rmpAW4+1ZzCpO6JDySfam2ut6hsuWLxNthJGbeP1A/u+9R30FpvhxeDiCMf6lvSm29vbi2umF9F/qwPuOP4l9qxcYcu34FpyvuMbXb05ytoc+tpH/APE1b1bVpo7uJfs9k2LeHO+1Q9UB9OnPSsxrWLBxeQnj+6//AMTV/W7RDqjgXduu2ONcMxGMRr7VMlDmWhSbsRRavIYLljZafwgH/HsBn5hVX+1Bgk6dpzf9sMfyNSRWaiyu/wDSrY5CDhzj7309qqmyOCBcWv4zAUrQux6ly+1KL7Qy/wBl2LYReSjA/dHo1dTInl2VsoQIuwfKvQcdBXKXNhLLqhjjkhYswXAlXPAHbNdPeTbiFzworx8ykrQSOzCp3bI0fBIHepJAVw46EckVXjyx3elTLkZ54I5FeSdg9ZDjin+b74quGxxSE0uUCyzjYDUTMDzURfgioyzUrDKGuN+5hAPG4/yrBL1e1u5LSRxIMlOW/GsctJ9K0ij3MGmqKuWo52hlSRPvKcj6itn/AIS69HVIj+BrmS7+1MLSe1aJNGlSjCp8aubWp63PqSRrKqKEzjb3zSvr87aWLExpsChQ3fArC/edsUYk9RRqT7CFlG2i2NKw1ObTrkyxHr95T0NbR8WR43myBlx97Irkyr54NIVf1prQmphqdR80lqXpL9nvxdFApEm/avTrV3Vtc/tNIx5Xl7c5O7Oc1hbW9aAr/wCTTKdKLkpW1RraXrEumSNgbo2PzLmtP+3tKBMi2B80/wCyOa5baxo2tTTsZTw0Jy5nuaNrfrBqqXfl4RWJCA9vSpNZ1SPUbhXjR1ATB3fWskq+ehpcNj5gaDT2UXNT6o19KvLCCKSK8g37znfjOK1P7d06xtWWyDbj0UAjn1Oa5PntRhvemnYyqYaM3dt+hqaVq8lhetM2WR+HArZludCu5Tcyy4duWByM/hXIYPoaU7u4oTCeHUpc6bT8jQvbi1N/utQRAHBGR+eK1de1e2vrSJYJdxDZK46cVzPNHIouU6KcoyfQdmuu0bW7ePS0S4mVXhGMN1I7Vx2T6UbjQm0FajGsrSLt5eNdXUkzHl2JrotI1S2g8PtE80auA/yseTnpXIZbHSl59KE7O4VaKqRUex03h7WI7G9kErYilABJ7EVq3Vjpkskt294qh8tjcMA1wuWBzipBIeuD+VJPSxMqDdT2kJWudLoGsRafeSJIcQy4+bHAI71qS6dpEtw1y14mxiWKhxgZriA57frShhnpzSu7WZU8O3NzhKze5dvTD9pdYW3RhiFb1HaoOM1EW5pN+Kmx0J2Vja0Zv30uD/CP51bv/wCE+tZGlTFbh+eq/wBa0Z3LgDFZyWp5OL/jAvCD3rb0+QQQbjwRyKwz95R6CrqT7YlQ8gVL0OeWx1vhyaO61XL4V2BGB/FnvXm06COeZQeFdgCfY101vctFKksTlXU5Bqtqup6tbTebFfzeRNkrnB2nuvSvayetaUodWebjYaKRj3p/06btlqfAR9hu8H/nn/M1fvtc1NL6ZVvGwrYGVU4/Slg1zUmsrom5BK7MExp6n2r3U5cq07HnaXMfIweR0q7qBH21+RyF7/7Iqb+39SA/10Z+sEZ/9lq1e65frduoeHaAuM28Z/hB/u1d5X2FpYoW/wDx6XnT7i/+hCq/ati31u9a3ui32YkID/x7R/3h/s1EdcuiOYbI49bSP/CknK70BpBrmPt6H/p2h/8ARa1n/QV0Or6xPHeRgW1iwNvCcvaoTyg9qof23L/z5acT3/0RaUHLkWgO3MVr/i625HEcY/8AHBTID/oN39EA/wC+v/rVe1DULsX0qeauFIH+rX+6PamR30/2C5YmJjvjHMKf7Xt7Vnryr5F6XMogkY9RV/Xj/wATy7H91gv5KBTReSllXyrbkgf6hP8ACrOtXbf25ffuLcgTsOYhng4qJN860KVrGbGD/Z9z7vGP/QqqH0Naou/+JdKfstrzKo/1fHRveqq3CvMu60tzlhxgj+tTd6jNLTUzrd7LnHlBsH3zitVQ1wMuME9ahgQMJ3WFEMsrElM8gEgHk1dAAGB6V81jantKrt00PToLlgGwKBgcUq8CmlhjrQDmuaxqRn7xpDinsMmm7exosMbnim9aftpdvFIZXMYJztH5U0xL3UH8Ks7aTaKNS1KxU8lP+ea/98ikNvFnmNP++RVzYKTaKNSud9ykbOH/AJ5R/wDfIpPscGP9RH/3yKulaNvGKB+0l3KP2C2728f/AHzQLC2XpCn/AHzV0rQFoux+0l3Kf2KAf8so/wDvkUhsbdusMf8A3zV0LnqKMCjUXPLuUDp9qf8Algn5VC+k2jc+SB9Ca1tg70mwelF2NVZrZsxm0S1PQOPoaZ/YluM/NJ+dbfl0nl+1HMy1iKn8xhHQouoeQD8KadDTtI1dB5eaNntT5mP6zV7nPjRIs/M8hqUaJbZ5En/fVbflj0oMY9KOZieIqPqYh0O3I+XeP+BVGdBj7O4Fb3lA08RgcUczD6xUXU53+wEz/rGxS/8ACPp/feui2jFGBT5mH1mr3OYfQWH3ZD+IqP8AsOX/AJ6D/vmuq2Cl8sUczKWLqLqcsNBkPHnL/wB81INBPec/gtdL5anqKb5Y6gGjmYfW6nc546AuOJzn3WqU2l3MRx5e8eq11hXjoaidaOZlRxlRb6nIGCVcgxOP+A0wx46qfyrriuT0pnkFjyKfOa/Xe6Of0tVF5tPG5SK15IQelWhar36jvimvFgUnK5yVqiqS5kY8zSB8BSPf1oW5dcA5/Grr253GozA3aloZ3GLedyCPpVxZ47q3eCQ7o2GeOqnsRVYWxz939KcLUjnGKcW4yUouzRMkpKzHahYxfamla8VUlO5SY2x+g602C3g+xXQ+3Rc7P4HGOfpVq2t2k8y2fLLKhCgngOBkH9Ky4ObK6Pf93/OvqMDiXiKeu6seNiKKpT02Y4W0J6XsP/fL/wCFXL21ja8c/bbf7q9d390f7NZYxzVu+/4/G/3V/wDQRXfZ33OXoW7e0j+z3WL21OYx/E3HzD/ZqD7GNvF5an/gZ/wplt/x73X/AFzH/oa1AOmDTSd3qF0besWga8iIubYf6LD1kx/AKofYCf8Al7sx/wBtwKn1rH2qA/8ATpB/6AKzX7f4UoJ8i1G7XNW/gtm1G4/02Nf3hHMb8fpQLSEaZIRewHdMoztf+63+zVa9O6+uGHeVv5mjn+y+nBuP5L/9esmnyrUtPXYfbWateW4+2Wx/eqMZbPUe1P1W3VtVvGF1bfNPIcb+nzH2qLS136tZr63Ef/oQqC8O+9uWPeVz/wCPGpafNuUmrEwsmOmEie25n/57AdF/+vUMdg5njAkgc7xwsynP60rDGlxjuZm/9BWrWh2m65M7DiMcfU1z1ans4Sk2aQXNJI22+UkRghc00Kx5JqT60dq+Zbuz1BuABTgaQijpSsMU0U0migBx9KaSPWmk80oGaQCgelIRil7U3nvQMAaXFJ0pPxoBDqTmkBpc0DuKPpRj2ozS9+tIdxCvNH4U6kpDuJjijbxTvajpRYVxuO1LjFO60dKAG49qTA9KcSaQH1phcSjbTqUdKVh3AL6CmlfenZOKOTRYQ3aM0mBTgCDR9aB3G9KUCl4ooFcOKT3FOFNzTAjYccGo/Lz/APXqfHNRyPtOxetFh3ECADkUmM0hJRcswA9TSLIHAKEFT3HSkGrDbzTWFPAY9BR5Lk0AVzH3pvl59KuC3Pc04wqOhosF0U1jHpTzheMVY8k9qaY+OaaQrofYqDOowDngj2rHuHktG1GB4bf926r/AKleRu47elb2jxbtTRCOCDUfinTAZJrqNo41lRFYu2PmU/4Yr1crqKM3B9TixkbxuuhzAvjjP2e1/GEVavL4/az/AKLaH5V6wj+6Kpmyb/n4tj9JhVm8tG+1sBNb/dUf65f7o96+i9255mtiS3vMwXX+i2v+rHSP/aX3qH7Wmf8Ajztf++D/AI1JbWknkXJDwndGB/rl/vL71H/Z9x2MP4TJ/jQuW7E7mpq92gubfNlbNm1hPIb+4OOvSsx7qPj/AEG2/wDH/wD4qtHV7K4M9uQIz/okI/1q9kHvWc2n3WB+7Q/9tF/xpQ5eVDd7lqfUZ2uZG/dNlz1hT1+lStfSDTo/3Vucyt/ywX0X296d/Z9s7EjWLLk55WQf+y1PLpcY0+BRqmnnEjnPmMAfu9Pl9qxbjZGiuQaNcl9csQYLfmdOREB3qlNfBpHP2S15YnIQ/wCNbOj6SY9ZtX+3WDhH3YWfngHtisw6PKTkXdg30u0/xqW4OQ7OwyS5jGnwH7JAcyOQPmH933ratYlhtkXy1jLDLKucAn681TXSJEis3meBo1LsRHKr9xjofarrSV5GYVU7U4nbh4/aZJ+NNzimFzjikHvXl2OofnnFFRg807kmgBTSE80ppp68UARtPCHCNKm4nAGeaWaaO3jMkjBVFYCrnXsf9Nqs3rNqGoLbRn93Hyx9+9Fjt+rJSWulrs0oL+C6cpE5LAZ5GKS5voLQqszHJ5AAzWRpMixXE8jHCIhJ/OnWkL6nfNcTD92DyP5CixUsNCM3f4UaVxqEUEUcjq+JOgxUtvcLc26yoCFbON1UtbXNtGwHR6rLcm30RUU/PIzAfTuaViVQjOmpR3bJX1sK7KkO5QcBi3Wr91ci3tGm4zj5Qe5NYd5a/ZrS3B++wJb9OKnvpGvJre0iycKM/XFOxs6FNuLjtrf5F6wubq5gklfaABhML1NVdO1C5nvhHNICpB4wBzWvDCsECRL0UYrnkdbPVmZuiM3FImkoVOdJehe1K9mNyttbOylRlivc/wD6qk0a5knWYTSM5UggmotIgM7zXUvJYlR9T1qhBcGz+0qPvMuwfXNFka+zjKDpRWqsXPtFxfaqY4ZnSLOOD0ArdI9KzNFtfJtvOZfnl9fSrP8AaNs03khzv3bcYPWkzmrrmlywWkSw7bY2PoprnbS/vWm2JI0juCFDHgH1reuW2WszeiH+VYeiL/p5PohNC2NMMoqlOTVzWso75HkN24ZSPlwRwarXuoyC5FpaAGUnBY9jWsK5NlVNTdLneq+YdxHXHrQGHjGrNyktuhpXMd/awGb7ZvK/eWrumXhvLclgBIhw2O/vVQWWluuRc8f9dKu6fbW8Cu9tKXVjgnPHFIVWUHT1WvpYox6jcxakLadlKb9vIwfaruoXwsURtm8scYzis7XYtlzFcLn5hgn3FR3sv268to0OQVX8z1p2NFShU5Z20tr8jSsNSF67r5exlGcZzmnXOqwWk4idXJxnKis0A2GugDhHOPwNQyqbvWyvUb8fgKdkL6vTc7/Ztc6RSCoYDqM81Rk1ezRyvmM3qVXIpNXkaLT3CEjcQCR6VlafcwW6N5tu0jE9QoOBSSRlRoKUHN6+RvQ3MNyuYpA38xUtcvLcpFfC4tQyL1KkY+oroxKphEpICkA5NK1iK1Hks11HsdvzYqjJf28MpDktIewHSrccsU2dkivj0OawtRjaC/8ANK5Vm3D0+lNIeHpKc+WY/UblLqAK6SROvK7hw3tU+gvlJIiQdpyPxq/cJFfWJ6FWXKn0NYujsI78KTjepWnodCanQlFK1joJ7iG2i3yMFX9TWeNcizxFJtHfiq+vK+YDnKYP50lvqMS2iRGzdxtw2B19adjKnQi6am1e5sQXEdzF5kT7h39RTya52weW3vVZIpBExwwK9q6FqTMa9L2ctNh45p+MVGvFOJzQc4sbNHcpKhwynB+laGuWrahocqIcnAkTHcj/ACazgeoFdHphDWke9c7eK2oTcJqS6EVIqSszyXsatXv/AB9MP9lf/QRVzWPJsdXu4PsMW1JDj5nGQeR3pl5cQfamzZRn5U/5aP8A3R719dGfNaSW6PFlG10Q22fIuuOkQ/8AQlqHjHSr0Fxa+RdH7Co/djpK3PzLUPnWx62WPYTNVJu70FYt6wAZ7XPX7HD/AOgCsyQYxx+lbWrS232m23WrN/okPSYjHyj2rPeWxGM2kp+k/wD9jSg/dWgNaiAnANWpyPsNoB1+cn/vqlN/Jt/1Nr/4Dr/hU092Rb2mba1bKEjMX+0fSs5N6aFoND+XV4W9FkP5I1ZZBAHsMVt6ReL9uZvstuoS3mb5VI/5Zt71Us3iubhUNlDjGSQW4H51lOfI3J9EXFXskXrFWSwhVlwRk+/JqYAGnEHNGK+aq1Oebk+p6kI8qSFGBRSY5zSEkisTQQ8GlpCaO1ADhQQAue+aQHmkZvSgDmrmUwapNIv3g5x7VraZa/Z7YswPmSDLZ7D0q75cec7Ez3O3mnd6Z1VMTzwUUrHLRxXDs0UaNiQgHj3rprWBba3WJRwOp9T61Io706k22TXxDq6WsU9VgeezKRrufcCBWfY6dN9oRrlMRxjKgnqa3Dz3pM0rihiJQhyIoalZSXqRiMqCpOd1GnaabNmklZWkPAI7Cr3IFHvTuL28+T2a2FJFUZ9Lt7idpWZwW6gGrhyaUdakiE5Qd4uw2GJYIVjj+6o4qqdJtGlaR1YljkjdxV3GOlH1pjVScXdPceoAAA6Diqi6ZapOJlVt4bdy3erQ6UZ5pahGco7MbLGskTxt91hg4qva2EFrIZIwwYjHJ7VapDmlcalJKyejHde1QyWsNwT5sav7kc1KuTUoUDn86CU3HYzW0azJ4Rh9Gq1b28VrD5UWQoOeTUz5zxTd3rRqVKrOStJle/tReWvlBgrZBUntVCx0mW2vBLI6sqg4x61r0nSi5ca04wcFszN1WyluRHJCAXU4POOKj0qxmguJJp1w2MDn161rZ7U3IFO5SrzVP2fQbPCk8LxOPlYVk21te2E7JHGssbn1wPrWxknr0pQB+NK5MKrgnHdMgaAzAbtq+oUD+dSSQpJC0TD5WXHFSdKUUzNzZStdPjtHZo2Y7hgg1NIisNrqGU9iKmx70x14odwc5SlzN6lJtIg58uSRFPVQ3FRnRglwksEm3YQQGGelaUbBkx3FLup3NFiaq6kV3bJdwGN+O4I6g1lwteabmNoDLEPula2aUHFFyYVnGPK1dGV/aV1KQsVm3XnOelaZ5/GnZzScE0XFOUZfCrCdOO1OGMU3NV72/g0+MPM2WP3UHVjQjMvRpubJKqo5ZmOAo9SauR+MdD08i3h82+dfvOg2pn2J6/lWAn+nRZu1DI3SLsP8TVd/D9qG3QO0R9DyK0g0iWi3qzDxG7zwWwS63ZRFP3l9M+3Ws+80TVDdFhZSEFV5GP7o960bK3e0kUnDAdcd6x9ag8jVH2riJwGj/wB3GP6V7eW4hy/dt7Hn4uml7yLMGiaqILkHT5+YwB8v+0KhGiaqB/yD7n/v2arWxbybn5v+WeOv+0tRBm7M3516y5rvU4nY3tV0nUpJbYx2FywW1hUkRk4IUZFZ0mj6nxnTrr/vy3+FT6rI6zW+2Rh/okPRj/dFUWuJgAPPl4/2zShzcqG7XL/2RWHF3a/jIR/Sp7qyfy7VVntjiH/nsBn5mNUTjNTXef8ARwe0Cj+f+NQ73WpZd0qykWW5bzICfsc33ZlPVcevvTrG2+yw5YfO/XBBwKg0Up510HPDWzoPckj/AOvV4kZ9q8nMazT9mup2YWCfvEmc9aQkYpo569KXjFeOztG9T9Kd2pBjPSkOc1L0GGKDwKWigBFHc0EcjmjPNHWmAUnJpfrRnFAC4pM47UA0p61IBSfSkpcUAO9iab34oNAoAM80ZoPNKKAF5xR/DTc0ucYoAUUppvalHFIYoPNOB7GmUvT8KBjxzTi/y9aaMEGmt0oELu3UlNU8U7v0oATJz1zQTQeaQehFA7gCSacAKYeOlOXpRYLi0d6KQkZpCA0opO9HNMB3akpRjFNJ7GmBEp2Sc9DT2HzDvTWG8ZzjHekLbl2o3I70DZJhj0pduOppI3JTJXBHHSoLmfahHcikK5BLMRNujJwOCOxqX7WgGXG01lSXVzboQluDn+JjWFevql04jVim487R0qoq4anRXniCFJBa2aGe6boo+6vuxqZNKikdbictLPj5mY/yHYVX0nSorKJQi/OeXc9Sa2gcDFF10AjVAvtUhx65o2j1pdo7CgQ3JzTbm1hvIQkwYlOUKkA59PpUnlmrUVmOGdifYVrSnKnJSi9SZqMlZnOCC3t47lZYLpcxjneuD8y9OKpj7F/duRn/AGlP9K6vU4400G6k2HLYRMDPcZP8q47Y442t+VfS4Os61PnloeTXgqcrI2dVNoZ7XebjP2WHoF6bRVB108gZa6/BVP8AWrGrKRPa/Lj/AESH/wBBFZ0hxgV0wXuoyk9TV+1/Lza2pPvGR/I1Ne3KCaPNlAcQx/3h/CPeovsUhz+/tT/23X/GrV1Yub35ihRVQHa4P8I9DWE5wh7zNYqT0Q62VfKDrAkTP2Uk8fiamxzk0ZwABxSbxXzVaq6k3LuepCPLGwtAPGQKUHPams1ZbFjwMGm556UgbmlyMUrAg3cdKBRSgUhihcjNJjHSnZ70h9qAG/hRjnNFHNAC0hoFL2oCwnFHegUtIBO1FKcZpPagYUe1GOcnFLQFkJ9aKTPvS5yKBB0ozSE4FIGHegZIDR1pFI5x0pcjNFgHqcrjFNbpTyCkYI79Kj3HvRYBq1J1pNoH40ws2cY4oEP4HpSjnmm9TzRnmlYdxeM0Z7UY3D3pMjvTAWkPJHFG4HjNKPrRYBKWgAU4LuzjtQAzvTjzjim/wnjmkDkdQKBXQ11LNhvujt605U4wBj6UkhYAOOfagSFScr07UWC42VsRlQTkiqRt5HILPzWiI/PUsoIxQIXY4UZocQuVSo6YqL7OhfJFaMFjJOxEcbs3fA6VoRaI4G6aSOMD1amoSYXSMlEO0YGKm2VrGLSbcsJrxOOvzCrttDp0yI9tGJVb7rZzurRUmJyMBYuMn8qsRwfJkISR7VNJ4t0S0ldACXQ7WAiPUU0+N9MaJpUhlwhAOEHOc/4V0rBVbXszF1odxI7KeVtwjbHfirq6XdMcKnHrWaPiDaAYNvPgc9F/xpmseM/Piks4JJLckYeQR5OCOg5raOAqt2aM3iIJblLXdQZXks7ec4t4vnaNuCxcZ/KueF/eA4+1zn/toasQx2jQ3J+2Of3Y5MP+0PeoRDa5/wCPw/jCf8a9yjTjShyLocFSTnLmNDVry6We3AnlH+iwkjeeuwc1Qe/vABi5l/76rR1WK3M9vuvAv+iw/wDLJum0VnSQWwwBfJ+MTf4VpBrlWhEr3Ju2Avat4xYeQkckjn6AAVU+32bMN2j2v/AZZB/7NVq+1eNb6VBaAKrFcBz2+tedjqdWtBRgjqoSjB3kMaM+tRFWq7Ff2Z0+a6ks5CY5UjCibruDHP3faoP7W004zZ3K564nU/zWvLWX1+x1/WaZAC4OcGjLtzip7rUNNS5eJY70BXK5DIen4Ui3enG0lk829BDqv+rjJGQff2qll9UX1mBB8xpAHz0pDe2IGBf3q/W1Q/8As1SteWNtqMha/lkiViPKa1xj8Q1EsvqJAsRAbiSm/vu2eK2hc2MkUbwqr+auUwvX1H1pEtsSb5D06IOg+tcDdnZo6E7q5mL5hXBUijEvULWudvXApvHoKAM3ZLjoKQRyH0NahAK9qiK09AKQifvijY3qM1aIphHtTSQFfy5c9RSbG3AFwKnqOQc9KdkAnlAnmQU1oz0Egp46cmm7TzzTSQrkZjy2BLk/SneSR96Qn8KlSMLz3pshy1HKgEWBG/jNSfZ4yNuTihBtHFOGadkBEtvDyCze1OEVupB5b1BNDHA96YORRZATgwAgbRs7iljihdjgEoPXtVcDJq3xFEFOOadgIZJoUuWjIYR4wgUdKej2y43rIffNQXUXHnfgKRTviBHWlZXAlee3eQhVfZ6HtTQ1uRzvqFlO3jrSRqcEmnZBcsqsDfdWT86QPbq2Nh+tPhwqscdagnTjd3quVCuTCWH+GM/nTfOgPWMnnsaqxZbIzinnjpRyoLljfbnpER+NPUwHrFnPoaoK/OMfjViMkmjlQXLsccLggRdPenmOIDBXC4/h4NMi+Xjt3pJJPmI607IRFI0LS7MEccc80my3jGXWQ4HXNU2Vp5jszkHg1aWJ9QkjhjOADhm9/Skoodx0V1bvIEjtnYg5wCOlFte2N4NQkgiMjWqgnLcSEnHFXNR8P3q2Pl6fsy3+tBOGf2z6VzOmj+yNUZb1XgEg2tlT8vOcn24p2tugWpK/ilBiOKxjC9izk1Wl8W38RzElrGP+ueT+tQ+KNIbTJRewDfZzfMGXkKT/AENcpLO0h9qTKSTOgPinUJpG866cqTyEO0D8BVjfJNF5/nF0PVi2a5JVOeCRmuk0LQteKecLb/iWzcSPKwjH1Ge9CTYOyJwpd1U8hiBkV6bpghitbYbljjiRi7E8KBjnNcXb/wBj6VbyvcTrMqttOw5y4GdorJm8VXtxbmzhAt4Xl3fuychc/dz6V1YfB1KjvayOeriIx0GeJ7yzvfEN3PZRGOIvg5P3mHBb2yapQn/QbgZ/jTv/AL1OuNQuxdzYuH4kbv71NDqN39hm/ftkOmOn+1XvKLjFJeR5jd5NlHIweau3/F/JntjPPsKZ/aN1tIM2eP7o/wAKuX19cC/l+dTgj/lmvoPar1uTpYr23/HvckdNi/8AoQqNf0q9b39wbe6JMZwi/wDLJP7w9qj/ALQnJ5EPH/TBP8KFe7CyLOsYNzbnPP2SH/0AVnODgVs6tdOtzbjy4Dm1hPMSnqg9qz2vWwAYLb/vytEG+VDdrmmum3ZdcRA5I6SKf60+8sLw3twRbSEeYxGBnvVW3jDXMIwOXUfrSXB/0mY9y7E/nWNncvSxorZ3aaBMptpctdpxsOcBG/xrOSzuTKmbeXBYDmM+tXNzJ4dB3sN170B9I/8A69VbaST7VCPNkwZFH3j60lfUbsMvYZft07eU/wDrW/hPqaQoy6dIWUgGdRjH+yakuLu5WaTbczcuf+Wh9ad9vvBp2PtMvM3Uuf7tGtkGlzNVQXUcYJpL3BvbjkY8xun1q9FfXjXEStcyMC4HJ96jub66+0THzuN7dUU9z7U9bhpYrJNLFp8gjldcyr91sdmqFLm6EiqLmYAkA4c1c+2TmwYkxsTMBzEv90+3vUEV1LJcwq0cBzIv/LFfUe1Typ3ukO9uo7V726XWLxI7mVEWdwFDYwAeKrrqN6tpK32qb76gHd9an1S7P9q3eba3P7+TkxDn5jVc3A+xMfsluf3q/wAJ9D70lTjyr3UPmd9yH+2dSQHF5L+JzUt5rmpxXcypdsFRiBgDtVZpkJwbOH8C3+NLeTQ/bJs2iH9438bc8/Wn7Gm38K/ASnJdSxF4j1QW0zmYOylANyDvnP8AKo/+Es1NRkmE+uY6gEtv9jmP2Tq6DiU/7VVGe0xzbP8AhN/9ap+r0XvAr2s11Nm48V3sEzxrDAQp6kH0+tS2/im4ltLqZ7aLMCKQATySwFYt8bX7bNugmHPaUf8AxNSW5tP7K1EiOcDEQPzqf4j04rN4Sjy35SvbTvuX18Zy/wAVih+kh/wqaXxgscmDZZ+UNxJ6gH0965k/Ys/8vI/75NTXos/tDAPcAhVH3FI+6Peh4Khf4QVep3Okj8ZQyJJ/oMg8tN3+sHPIHp703/hM7XOfsc3/AH0K5uBLXybkiWb/AFYB/dj+8PeoTFadVun/ABh/+vS+o0O35j+sVO517eLrOPYTbz/MgcYx0NSxeLtPkLZS4G1Sx+UdB+NcjcxW5aIfa8YiQf6o+n1pLeGAGb/S0P7ph/q2/wAKl4ChbqH1ipc68+LNKLHmf/v3/wDXqSTxJpkccTM8wWVd6ny+2SP5g1w3kQkcXkQPurf4VdvrdPs2nD7TCMW3ctzl2Pp70nl9G63H9ZqHWReJtKdwiSyEnn/VnsM/0pp8XaWx+/MeP+eZrkbO1H2jIurY/I/G8j+E+1V/sZHS5tT9JRT/ALPo36h9Zmd43irSHtAHeZQ2dp8vuKjt/EGlsVjW5bc5wAUIrjZLVvstsomtz98/64ev/wBaizs5ftsHzQnDjpMv+NJ5fRte7D6zM7MeJNJPH2sY/wBxv8Km/t/SfI3/AGxdpJXO09fyrgFsLhuAIz9JU/xqw1hc/YEGwf61uN6+i+9P+z6K6sPrM+x20XiTSmZY1ugWYgAbG5J49KfL4g0mORopLtQysVYbTwR+FcLZ6fdfb7bMDYEqE8j+8PelvbC7N/ckW8mDK5Bx/tGl/Z9G9rsPrM7bHarrWlLCxS9QqG5Yg9T/APqqJtd0oZ/05D77T/hXHCwuxZSD7PLnzV42H0aoDYXmD/os3/fs01l9LuDxM+x3D6vpkMrI92oYHBGDx+lWrXWNIYsz30YVQMnn5c964a/tbpr+dvs0x+c/8szTIredbS7BglBIQD5D/eo/s+la92H1md9jvBr9hkqNQhK5wMmpm1awJG68gUkZx5g715qYJwP9RKP+2Zqa7icSr+7cYjTsf7ooeXU77h9al2PRodSsCj+XcQllQtw4rX8MahotjbO9xqNqLliWyZRhfx9a8o01WCX52ni0ft7rVHHOMfpSWXQv8QPFStse1XfjvQ9PG03JuCwyBCm7P49KwL7x5pOrKbd9OlIwSrSAHGAT2Oe1ee3IAS2x3hH8zTbQjz8n+4//AKCa2jgaSjrqQ8RO+h12n+KtOhtpbG6We5sJgQ0TxgbPdTk4rHudKsA8cttqsBtZMnMgYOuOvGPm/CsQEY6/rViUj7Ha8j+P/wBCpTy+lK1tBxxdSJvWk2iwywx2U0nnFgDLNbbif90Zwv6mqsjW1zxNrlw49HgYj/0Ks3TxnULf/roKjHSuilh4U9ImU60p6yOi+y2B0NQNT+Q3RO427ddg4xUENlYeamNWjPzDrA471DjHhuI9jdv/AOgLVaAfvovd1/nWkYuz1IbXY1p7Kya7mzq8C5diQYZOOfpUqada/YJ8axa8unJSTj73+zWVcf8AH3P/ANdG5/Gp4+NPm4/5ap/JqOV2Wor67F+fTbDcfsusWpjCgAyBwSccn7vHOas3umxNfSk6pYDkcM7Ajgf7NYQHB+lXr/8A4/5ee/8ASjld9wurbGlBpS/ZrrGp6ecqoz5p4+YdeKiGkemo6cR7T/8A1qqW/wDx63Zz/Av/AKEKi7UJPXUG0dDqmkyyXMJF5YjbawqQ1woPCD9Kovo8/GLmwP8A29p/jTtY/wCPqDAH/HpD/wCgCsxxkClBPlWoNq50NrLaG+gAtGBMi8+d7/SonexZ3P2e4GWJyJQf/ZafZRsuo25ZcYkBNVODyOBWWlzTWxpyCy/4R+3BFwoN1IeCp6KtVbVLI39uA1z/AKxf4V9frUs6/wDEhsVB6yzNn/vgVXsFP2+DHZwalbP5je42SOyLNiacZOeYh/8AFVIY7Macn+lMAZmPMPsvvVM4yAR71PImLCAdjJIf/QabWwXGwQ2zXduFvB/rF6xMO4qGa3gLyEX0RyT1V/8ACn2iA38A9JAf1qoy857mnbXcXQsfZVNgo+124zMepYfwj2pllZbtTtFFxbn9+nAfk/MPamt/x4x/9dHP6LS6Uu7W7EAf8t0/9CFGtmGlyK+tHa+uG863O6Vz/rl9TUX2Gc6ewDQkmbtMv936+9R3HzTyt2Lsf1pHAGnpx1mb/wBBFNJ2QtCFbC581PkU/MP+Wi+v1pt1Y3X2mU+Ux+duePWkiQG5iHq4H61DOAZpDgcuf51etxaWJBZXP2GRRBISZV42+zVUNnc9Ps83/fBqbAWxJ7mXH6f/AF6gDMZFUM3UDrQr6g7D7+1uPts58ib/AFh52H1p8EUiaLqBKOMyQrgqeeWP9Kju55ftc2JpB+8box9asRXFwNCu2E8vNxCM7z/dek78q+Q9LmQysASVI+oqS/4vZfqB+gqRr26x/wAfM3/fZqa9vrsX0+LiQYfGN1VrcWlinCQLW6/3V/8AQhUH41pR3921ndFp2P3ByB61WN/c8/vFP1jX/CjUNBlzkTAdtif+gikg4W4PpEf5gVYuryUXBz5TEKvWFf7o9qW2u38u4zHAcRZGYl/vL7UteUfUz+9X9T+5p44/48o/5tUP2s55gtj/ANshV/U7kI1mDa2zf6HEeUPcE+tN3uhK1jPtB+9b2ik/9BNQVoWl0jPKTaW4xC/QMO31qD7TDjBsofqGcf1pq9xPYbL/AMe1t/uN/wChGlsz/psX1z+hqaWaDybfdaL9w9JG/vH3pbOa2+2R4tMHnkSn+6aL6DtqUMcdKncYsYun+sf+S0CS2wM2z49PO6fpVl5LP7FADbzfefpKOOn+zTbfYViHTFDarZj1nT/0IUy6wb24P/TVj+pq9pT2h1eyCwzBvtEeMyAj7w9qrzNZGaQlLnlieHX1+lK/vDtoMDH+zWGf+W68f8BNQbm7OR9DV8fYPsB4uv8AW+q/3ahAsiQN1zyf7q/400xWC9kkF9Ph3H7w/wAR9aWGeYWdziWT+DneeOTUt6LL7dcZluAfMb+BT3+tEaWX2W4xPOFynJiHv/tUr6IOpU+1XIHFxN/32atXt3ci6I+0SgbE/jP90VB5dng/6TLn3h/+yq1ex2bXbE3jA7VH+p/2R703a+wa2JdNvLowahm4lO21JGXPHzLVP+0Lwf8AL1N/32auWMdsLbUdt3uBtsZMRGPnSqfk2xx/pyge8TUla7B3sWLjULsLAPtEn+pU/e+tOs9QuzM2bh+I3POP7pptxb2+IP8ATY/9Sv8Ayzbn9KWzt4fNci7iI8p/4G/un2pe7y7Brch/tG76eefxA/wqeW+ufsltmQZIfPyL/e+lQCzQ5xdw/k//AMTVuSwJtLYC4h+6x/i/vH2pvl0BXDT724N/ACycuP8Almv+FRjUJ8DIh/78p/hU9jp0gvoSJYjhs8FvT6U1NIuG6PF/30f8Kd4Ji1sXnvJP7AtyUhJN1Jx5K4+6vtVeC9fz4h5Nv99f+WK+tXm0q5/sK3jAQsLmQ/e9VQf41DBo16LiI7FwHU5D+9RFwsx2dxs16ftMv+j2xPmHnyR61PHd/wCgy5trY/vV/wCWeB0b3ok0W/M8hWEEFz/GPWp00e+FjKvkfN5qnG9emD70242Qa3Kv2xSp/wBDticf3SP61cvrpPt0oNlbfe9Gz/Oq39k3u3PkH/vtf8at32l3v22YiA43HHzr/jReNxe9YW3uIvs11/ocA+Vehbn5h71EJ4e9jCeP77/41JDYXS210rRY+Vf4h/eHvUH2SdR80f8A48KFy3eoamtq80H2qINZoT9mhOfMYfwD3rPaa14zYr/3+areswyfa4vk/wCXaHv/ANMxWa6NxxRC3Khu9z//2Q==">
          <a:extLst>
            <a:ext uri="{FF2B5EF4-FFF2-40B4-BE49-F238E27FC236}">
              <a16:creationId xmlns:a16="http://schemas.microsoft.com/office/drawing/2014/main" id="{518C1B5E-2D8C-4B94-8296-32FE33ED34AD}"/>
            </a:ext>
          </a:extLst>
        </xdr:cNvPr>
        <xdr:cNvSpPr>
          <a:spLocks noChangeAspect="1" noChangeArrowheads="1"/>
        </xdr:cNvSpPr>
      </xdr:nvSpPr>
      <xdr:spPr bwMode="auto">
        <a:xfrm>
          <a:off x="1257300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735103</xdr:colOff>
      <xdr:row>10</xdr:row>
      <xdr:rowOff>593003</xdr:rowOff>
    </xdr:from>
    <xdr:to>
      <xdr:col>10</xdr:col>
      <xdr:colOff>514798</xdr:colOff>
      <xdr:row>14</xdr:row>
      <xdr:rowOff>142350</xdr:rowOff>
    </xdr:to>
    <xdr:pic>
      <xdr:nvPicPr>
        <xdr:cNvPr id="23" name="Inhaltsplatzhalter 3">
          <a:extLst>
            <a:ext uri="{FF2B5EF4-FFF2-40B4-BE49-F238E27FC236}">
              <a16:creationId xmlns:a16="http://schemas.microsoft.com/office/drawing/2014/main" id="{D1EA3213-AD86-4C29-92B7-15B3B5C69070}"/>
            </a:ext>
          </a:extLst>
        </xdr:cNvPr>
        <xdr:cNvPicPr>
          <a:picLocks noGrp="1"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8446" t="51034" r="5574" b="2980"/>
        <a:stretch/>
      </xdr:blipFill>
      <xdr:spPr bwMode="auto">
        <a:xfrm flipV="1">
          <a:off x="6450103" y="2576444"/>
          <a:ext cx="1299885" cy="130303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7</xdr:col>
      <xdr:colOff>120439</xdr:colOff>
      <xdr:row>11</xdr:row>
      <xdr:rowOff>171186</xdr:rowOff>
    </xdr:from>
    <xdr:to>
      <xdr:col>9</xdr:col>
      <xdr:colOff>24989</xdr:colOff>
      <xdr:row>16</xdr:row>
      <xdr:rowOff>87113</xdr:rowOff>
    </xdr:to>
    <xdr:pic>
      <xdr:nvPicPr>
        <xdr:cNvPr id="24" name="Inhaltsplatzhalter 3">
          <a:extLst>
            <a:ext uri="{FF2B5EF4-FFF2-40B4-BE49-F238E27FC236}">
              <a16:creationId xmlns:a16="http://schemas.microsoft.com/office/drawing/2014/main" id="{89C3A60C-4352-4626-9F24-D3BA94817F0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58306" r="11279" b="58743"/>
        <a:stretch/>
      </xdr:blipFill>
      <xdr:spPr bwMode="auto">
        <a:xfrm rot="5400000" flipH="1">
          <a:off x="5557485" y="2578258"/>
          <a:ext cx="847845" cy="148424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757503</xdr:colOff>
      <xdr:row>8</xdr:row>
      <xdr:rowOff>29686</xdr:rowOff>
    </xdr:from>
    <xdr:to>
      <xdr:col>10</xdr:col>
      <xdr:colOff>503927</xdr:colOff>
      <xdr:row>10</xdr:row>
      <xdr:rowOff>603365</xdr:rowOff>
    </xdr:to>
    <xdr:pic>
      <xdr:nvPicPr>
        <xdr:cNvPr id="25" name="Inhaltsplatzhalter 3">
          <a:extLst>
            <a:ext uri="{FF2B5EF4-FFF2-40B4-BE49-F238E27FC236}">
              <a16:creationId xmlns:a16="http://schemas.microsoft.com/office/drawing/2014/main" id="{5D0FC621-94FF-468D-B52C-F0597E74A652}"/>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4035" t="2810" r="41833" b="54246"/>
        <a:stretch/>
      </xdr:blipFill>
      <xdr:spPr bwMode="auto">
        <a:xfrm flipV="1">
          <a:off x="6472503" y="1632127"/>
          <a:ext cx="1268519" cy="9677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11207</xdr:colOff>
      <xdr:row>8</xdr:row>
      <xdr:rowOff>44824</xdr:rowOff>
    </xdr:from>
    <xdr:to>
      <xdr:col>1</xdr:col>
      <xdr:colOff>1714501</xdr:colOff>
      <xdr:row>14</xdr:row>
      <xdr:rowOff>122378</xdr:rowOff>
    </xdr:to>
    <xdr:pic>
      <xdr:nvPicPr>
        <xdr:cNvPr id="27" name="Grafik 26">
          <a:extLst>
            <a:ext uri="{FF2B5EF4-FFF2-40B4-BE49-F238E27FC236}">
              <a16:creationId xmlns:a16="http://schemas.microsoft.com/office/drawing/2014/main" id="{A73B3156-70E0-4D7A-B641-77C60F101596}"/>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artisticBlur/>
                  </a14:imgEffect>
                </a14:imgLayer>
              </a14:imgProps>
            </a:ext>
          </a:extLst>
        </a:blip>
        <a:stretch>
          <a:fillRect/>
        </a:stretch>
      </xdr:blipFill>
      <xdr:spPr>
        <a:xfrm>
          <a:off x="392207" y="1647265"/>
          <a:ext cx="1703294" cy="2227178"/>
        </a:xfrm>
        <a:prstGeom prst="rect">
          <a:avLst/>
        </a:prstGeom>
      </xdr:spPr>
    </xdr:pic>
    <xdr:clientData/>
  </xdr:twoCellAnchor>
  <xdr:twoCellAnchor editAs="oneCell">
    <xdr:from>
      <xdr:col>0</xdr:col>
      <xdr:colOff>369794</xdr:colOff>
      <xdr:row>20</xdr:row>
      <xdr:rowOff>179294</xdr:rowOff>
    </xdr:from>
    <xdr:to>
      <xdr:col>4</xdr:col>
      <xdr:colOff>377189</xdr:colOff>
      <xdr:row>34</xdr:row>
      <xdr:rowOff>178761</xdr:rowOff>
    </xdr:to>
    <xdr:pic>
      <xdr:nvPicPr>
        <xdr:cNvPr id="29" name="Grafik 28">
          <a:extLst>
            <a:ext uri="{FF2B5EF4-FFF2-40B4-BE49-F238E27FC236}">
              <a16:creationId xmlns:a16="http://schemas.microsoft.com/office/drawing/2014/main" id="{32C1F925-6A0F-427C-97A3-C71F1DAF6EA5}"/>
            </a:ext>
          </a:extLst>
        </xdr:cNvPr>
        <xdr:cNvPicPr>
          <a:picLocks noChangeAspect="1"/>
        </xdr:cNvPicPr>
      </xdr:nvPicPr>
      <xdr:blipFill>
        <a:blip xmlns:r="http://schemas.openxmlformats.org/officeDocument/2006/relationships" r:embed="rId15"/>
        <a:stretch>
          <a:fillRect/>
        </a:stretch>
      </xdr:blipFill>
      <xdr:spPr>
        <a:xfrm>
          <a:off x="369794" y="4695265"/>
          <a:ext cx="3843617" cy="2770980"/>
        </a:xfrm>
        <a:prstGeom prst="rect">
          <a:avLst/>
        </a:prstGeom>
      </xdr:spPr>
    </xdr:pic>
    <xdr:clientData/>
  </xdr:twoCellAnchor>
  <xdr:twoCellAnchor editAs="oneCell">
    <xdr:from>
      <xdr:col>7</xdr:col>
      <xdr:colOff>123265</xdr:colOff>
      <xdr:row>8</xdr:row>
      <xdr:rowOff>37251</xdr:rowOff>
    </xdr:from>
    <xdr:to>
      <xdr:col>9</xdr:col>
      <xdr:colOff>13111</xdr:colOff>
      <xdr:row>10</xdr:row>
      <xdr:rowOff>1000240</xdr:rowOff>
    </xdr:to>
    <xdr:pic>
      <xdr:nvPicPr>
        <xdr:cNvPr id="30" name="Grafik 29">
          <a:extLst>
            <a:ext uri="{FF2B5EF4-FFF2-40B4-BE49-F238E27FC236}">
              <a16:creationId xmlns:a16="http://schemas.microsoft.com/office/drawing/2014/main" id="{E3C7AF39-CD6F-4033-8DB8-C0D6552FC325}"/>
            </a:ext>
          </a:extLst>
        </xdr:cNvPr>
        <xdr:cNvPicPr>
          <a:picLocks noChangeAspect="1"/>
        </xdr:cNvPicPr>
      </xdr:nvPicPr>
      <xdr:blipFill>
        <a:blip xmlns:r="http://schemas.openxmlformats.org/officeDocument/2006/relationships" r:embed="rId16">
          <a:extLst>
            <a:ext uri="{BEBA8EAE-BF5A-486C-A8C5-ECC9F3942E4B}">
              <a14:imgProps xmlns:a14="http://schemas.microsoft.com/office/drawing/2010/main">
                <a14:imgLayer r:embed="rId17">
                  <a14:imgEffect>
                    <a14:artisticBlur/>
                  </a14:imgEffect>
                </a14:imgLayer>
              </a14:imgProps>
            </a:ext>
          </a:extLst>
        </a:blip>
        <a:stretch>
          <a:fillRect/>
        </a:stretch>
      </xdr:blipFill>
      <xdr:spPr>
        <a:xfrm>
          <a:off x="5076265" y="1639692"/>
          <a:ext cx="1411941" cy="1370061"/>
        </a:xfrm>
        <a:prstGeom prst="rect">
          <a:avLst/>
        </a:prstGeom>
      </xdr:spPr>
    </xdr:pic>
    <xdr:clientData/>
  </xdr:twoCellAnchor>
  <xdr:twoCellAnchor editAs="oneCell">
    <xdr:from>
      <xdr:col>1</xdr:col>
      <xdr:colOff>67235</xdr:colOff>
      <xdr:row>56</xdr:row>
      <xdr:rowOff>112059</xdr:rowOff>
    </xdr:from>
    <xdr:to>
      <xdr:col>4</xdr:col>
      <xdr:colOff>339986</xdr:colOff>
      <xdr:row>70</xdr:row>
      <xdr:rowOff>86217</xdr:rowOff>
    </xdr:to>
    <xdr:pic>
      <xdr:nvPicPr>
        <xdr:cNvPr id="31" name="Grafik 30">
          <a:extLst>
            <a:ext uri="{FF2B5EF4-FFF2-40B4-BE49-F238E27FC236}">
              <a16:creationId xmlns:a16="http://schemas.microsoft.com/office/drawing/2014/main" id="{5505FBD0-FAEA-464B-9C8E-30DC0D4D1C98}"/>
            </a:ext>
          </a:extLst>
        </xdr:cNvPr>
        <xdr:cNvPicPr>
          <a:picLocks noChangeAspect="1"/>
        </xdr:cNvPicPr>
      </xdr:nvPicPr>
      <xdr:blipFill>
        <a:blip xmlns:r="http://schemas.openxmlformats.org/officeDocument/2006/relationships" r:embed="rId18"/>
        <a:stretch>
          <a:fillRect/>
        </a:stretch>
      </xdr:blipFill>
      <xdr:spPr>
        <a:xfrm>
          <a:off x="448235" y="11486030"/>
          <a:ext cx="3720353" cy="2740182"/>
        </a:xfrm>
        <a:prstGeom prst="rect">
          <a:avLst/>
        </a:prstGeom>
      </xdr:spPr>
    </xdr:pic>
    <xdr:clientData/>
  </xdr:twoCellAnchor>
  <xdr:twoCellAnchor editAs="oneCell">
    <xdr:from>
      <xdr:col>7</xdr:col>
      <xdr:colOff>537882</xdr:colOff>
      <xdr:row>113</xdr:row>
      <xdr:rowOff>112059</xdr:rowOff>
    </xdr:from>
    <xdr:to>
      <xdr:col>11</xdr:col>
      <xdr:colOff>35204</xdr:colOff>
      <xdr:row>124</xdr:row>
      <xdr:rowOff>183030</xdr:rowOff>
    </xdr:to>
    <xdr:pic>
      <xdr:nvPicPr>
        <xdr:cNvPr id="32" name="Grafik 31">
          <a:extLst>
            <a:ext uri="{FF2B5EF4-FFF2-40B4-BE49-F238E27FC236}">
              <a16:creationId xmlns:a16="http://schemas.microsoft.com/office/drawing/2014/main" id="{7B1F5346-238C-4126-BB52-75B62C9012C2}"/>
            </a:ext>
          </a:extLst>
        </xdr:cNvPr>
        <xdr:cNvPicPr>
          <a:picLocks noChangeAspect="1"/>
        </xdr:cNvPicPr>
      </xdr:nvPicPr>
      <xdr:blipFill>
        <a:blip xmlns:r="http://schemas.openxmlformats.org/officeDocument/2006/relationships" r:embed="rId19"/>
        <a:stretch>
          <a:fillRect/>
        </a:stretch>
      </xdr:blipFill>
      <xdr:spPr>
        <a:xfrm>
          <a:off x="5490882" y="22344530"/>
          <a:ext cx="2545322" cy="2252382"/>
        </a:xfrm>
        <a:prstGeom prst="rect">
          <a:avLst/>
        </a:prstGeom>
      </xdr:spPr>
    </xdr:pic>
    <xdr:clientData/>
  </xdr:twoCellAnchor>
  <xdr:twoCellAnchor editAs="oneCell">
    <xdr:from>
      <xdr:col>8</xdr:col>
      <xdr:colOff>0</xdr:colOff>
      <xdr:row>87</xdr:row>
      <xdr:rowOff>0</xdr:rowOff>
    </xdr:from>
    <xdr:to>
      <xdr:col>10</xdr:col>
      <xdr:colOff>589209</xdr:colOff>
      <xdr:row>96</xdr:row>
      <xdr:rowOff>130745</xdr:rowOff>
    </xdr:to>
    <xdr:pic>
      <xdr:nvPicPr>
        <xdr:cNvPr id="33" name="Grafik 32">
          <a:extLst>
            <a:ext uri="{FF2B5EF4-FFF2-40B4-BE49-F238E27FC236}">
              <a16:creationId xmlns:a16="http://schemas.microsoft.com/office/drawing/2014/main" id="{6356888A-4FDE-414B-B753-B3D5A9615337}"/>
            </a:ext>
          </a:extLst>
        </xdr:cNvPr>
        <xdr:cNvPicPr>
          <a:picLocks noChangeAspect="1"/>
        </xdr:cNvPicPr>
      </xdr:nvPicPr>
      <xdr:blipFill>
        <a:blip xmlns:r="http://schemas.openxmlformats.org/officeDocument/2006/relationships" r:embed="rId20"/>
        <a:stretch>
          <a:fillRect/>
        </a:stretch>
      </xdr:blipFill>
      <xdr:spPr>
        <a:xfrm>
          <a:off x="5715000" y="17279471"/>
          <a:ext cx="2109399" cy="1914310"/>
        </a:xfrm>
        <a:prstGeom prst="rect">
          <a:avLst/>
        </a:prstGeom>
      </xdr:spPr>
    </xdr:pic>
    <xdr:clientData/>
  </xdr:twoCellAnchor>
  <xdr:twoCellAnchor editAs="oneCell">
    <xdr:from>
      <xdr:col>1</xdr:col>
      <xdr:colOff>67235</xdr:colOff>
      <xdr:row>74</xdr:row>
      <xdr:rowOff>0</xdr:rowOff>
    </xdr:from>
    <xdr:to>
      <xdr:col>4</xdr:col>
      <xdr:colOff>379668</xdr:colOff>
      <xdr:row>80</xdr:row>
      <xdr:rowOff>172157</xdr:rowOff>
    </xdr:to>
    <xdr:pic>
      <xdr:nvPicPr>
        <xdr:cNvPr id="34" name="Grafik 33">
          <a:extLst>
            <a:ext uri="{FF2B5EF4-FFF2-40B4-BE49-F238E27FC236}">
              <a16:creationId xmlns:a16="http://schemas.microsoft.com/office/drawing/2014/main" id="{ABA33D46-363D-4F6A-A02F-4189A5CBEEC0}"/>
            </a:ext>
          </a:extLst>
        </xdr:cNvPr>
        <xdr:cNvPicPr>
          <a:picLocks noChangeAspect="1"/>
        </xdr:cNvPicPr>
      </xdr:nvPicPr>
      <xdr:blipFill>
        <a:blip xmlns:r="http://schemas.openxmlformats.org/officeDocument/2006/relationships" r:embed="rId21"/>
        <a:stretch>
          <a:fillRect/>
        </a:stretch>
      </xdr:blipFill>
      <xdr:spPr>
        <a:xfrm>
          <a:off x="448235" y="14802971"/>
          <a:ext cx="3767655" cy="1365622"/>
        </a:xfrm>
        <a:prstGeom prst="rect">
          <a:avLst/>
        </a:prstGeom>
      </xdr:spPr>
    </xdr:pic>
    <xdr:clientData/>
  </xdr:twoCellAnchor>
  <xdr:twoCellAnchor editAs="oneCell">
    <xdr:from>
      <xdr:col>1</xdr:col>
      <xdr:colOff>56029</xdr:colOff>
      <xdr:row>100</xdr:row>
      <xdr:rowOff>44824</xdr:rowOff>
    </xdr:from>
    <xdr:to>
      <xdr:col>4</xdr:col>
      <xdr:colOff>252246</xdr:colOff>
      <xdr:row>106</xdr:row>
      <xdr:rowOff>120886</xdr:rowOff>
    </xdr:to>
    <xdr:pic>
      <xdr:nvPicPr>
        <xdr:cNvPr id="35" name="Grafik 34">
          <a:extLst>
            <a:ext uri="{FF2B5EF4-FFF2-40B4-BE49-F238E27FC236}">
              <a16:creationId xmlns:a16="http://schemas.microsoft.com/office/drawing/2014/main" id="{33763D4D-9843-4C8E-B622-329139459A79}"/>
            </a:ext>
          </a:extLst>
        </xdr:cNvPr>
        <xdr:cNvPicPr>
          <a:picLocks noChangeAspect="1"/>
        </xdr:cNvPicPr>
      </xdr:nvPicPr>
      <xdr:blipFill>
        <a:blip xmlns:r="http://schemas.openxmlformats.org/officeDocument/2006/relationships" r:embed="rId22"/>
        <a:stretch>
          <a:fillRect/>
        </a:stretch>
      </xdr:blipFill>
      <xdr:spPr>
        <a:xfrm>
          <a:off x="437029" y="19800795"/>
          <a:ext cx="3645724" cy="12619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57151</xdr:colOff>
      <xdr:row>0</xdr:row>
      <xdr:rowOff>38100</xdr:rowOff>
    </xdr:from>
    <xdr:to>
      <xdr:col>1</xdr:col>
      <xdr:colOff>741045</xdr:colOff>
      <xdr:row>1</xdr:row>
      <xdr:rowOff>135166</xdr:rowOff>
    </xdr:to>
    <xdr:pic>
      <xdr:nvPicPr>
        <xdr:cNvPr id="3" name="Picture 2">
          <a:extLst>
            <a:ext uri="{FF2B5EF4-FFF2-40B4-BE49-F238E27FC236}">
              <a16:creationId xmlns:a16="http://schemas.microsoft.com/office/drawing/2014/main" id="{7C2F7B3C-5970-43EB-8C57-772F1E65F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1" y="38100"/>
          <a:ext cx="695324" cy="363766"/>
        </a:xfrm>
        <a:prstGeom prst="rect">
          <a:avLst/>
        </a:prstGeom>
      </xdr:spPr>
    </xdr:pic>
    <xdr:clientData/>
  </xdr:twoCellAnchor>
  <xdr:twoCellAnchor editAs="oneCell">
    <xdr:from>
      <xdr:col>1</xdr:col>
      <xdr:colOff>57151</xdr:colOff>
      <xdr:row>0</xdr:row>
      <xdr:rowOff>38100</xdr:rowOff>
    </xdr:from>
    <xdr:to>
      <xdr:col>1</xdr:col>
      <xdr:colOff>741045</xdr:colOff>
      <xdr:row>1</xdr:row>
      <xdr:rowOff>135166</xdr:rowOff>
    </xdr:to>
    <xdr:pic>
      <xdr:nvPicPr>
        <xdr:cNvPr id="4" name="Picture 2">
          <a:extLst>
            <a:ext uri="{FF2B5EF4-FFF2-40B4-BE49-F238E27FC236}">
              <a16:creationId xmlns:a16="http://schemas.microsoft.com/office/drawing/2014/main" id="{468253A0-87AE-4B67-9C81-8E96449F33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1" y="38100"/>
          <a:ext cx="695324" cy="363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244841</xdr:colOff>
      <xdr:row>0</xdr:row>
      <xdr:rowOff>38100</xdr:rowOff>
    </xdr:from>
    <xdr:to>
      <xdr:col>1</xdr:col>
      <xdr:colOff>553355</xdr:colOff>
      <xdr:row>1</xdr:row>
      <xdr:rowOff>165011</xdr:rowOff>
    </xdr:to>
    <xdr:pic>
      <xdr:nvPicPr>
        <xdr:cNvPr id="2" name="Picture 2">
          <a:extLst>
            <a:ext uri="{FF2B5EF4-FFF2-40B4-BE49-F238E27FC236}">
              <a16:creationId xmlns:a16="http://schemas.microsoft.com/office/drawing/2014/main" id="{BD3EF66E-2B1C-4E38-BEA5-2AB48A2981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6841" y="38100"/>
          <a:ext cx="308514" cy="431711"/>
        </a:xfrm>
        <a:prstGeom prst="rect">
          <a:avLst/>
        </a:prstGeom>
      </xdr:spPr>
    </xdr:pic>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4"/>
  <sheetViews>
    <sheetView workbookViewId="0">
      <pane ySplit="2" topLeftCell="A3" activePane="bottomLeft" state="frozen"/>
      <selection pane="bottomLeft" activeCell="E21" sqref="E21"/>
    </sheetView>
  </sheetViews>
  <sheetFormatPr defaultColWidth="10.90625" defaultRowHeight="14.5" x14ac:dyDescent="0.35"/>
  <cols>
    <col min="1" max="1" width="5.7265625" customWidth="1"/>
    <col min="2" max="2" width="50.7265625" style="4" customWidth="1"/>
    <col min="3" max="3" width="39.453125" customWidth="1"/>
  </cols>
  <sheetData>
    <row r="1" spans="1:5" s="7" customFormat="1" ht="21" x14ac:dyDescent="0.35">
      <c r="A1" s="164"/>
      <c r="B1" s="134" t="s">
        <v>157</v>
      </c>
      <c r="C1" s="1"/>
      <c r="D1" s="1"/>
      <c r="E1" s="6"/>
    </row>
    <row r="2" spans="1:5" x14ac:dyDescent="0.35">
      <c r="A2" s="165"/>
      <c r="B2" s="110"/>
      <c r="C2" s="110"/>
      <c r="D2" s="110"/>
      <c r="E2" s="8"/>
    </row>
    <row r="3" spans="1:5" ht="16.5" x14ac:dyDescent="0.45">
      <c r="B3" s="135" t="s">
        <v>176</v>
      </c>
    </row>
    <row r="4" spans="1:5" x14ac:dyDescent="0.35">
      <c r="B4" s="2"/>
    </row>
    <row r="5" spans="1:5" x14ac:dyDescent="0.35">
      <c r="B5" s="3"/>
    </row>
    <row r="6" spans="1:5" x14ac:dyDescent="0.35">
      <c r="B6" s="3"/>
    </row>
    <row r="7" spans="1:5" x14ac:dyDescent="0.35">
      <c r="B7" s="3"/>
    </row>
    <row r="8" spans="1:5" x14ac:dyDescent="0.35">
      <c r="B8" s="3"/>
    </row>
    <row r="9" spans="1:5" ht="16.5" x14ac:dyDescent="0.45">
      <c r="B9" s="136" t="s">
        <v>281</v>
      </c>
      <c r="C9" s="136"/>
    </row>
    <row r="10" spans="1:5" ht="16.5" x14ac:dyDescent="0.45">
      <c r="B10" s="137" t="s">
        <v>162</v>
      </c>
      <c r="C10" s="138"/>
    </row>
    <row r="11" spans="1:5" ht="33" x14ac:dyDescent="0.45">
      <c r="B11" s="137" t="s">
        <v>161</v>
      </c>
      <c r="C11" s="138"/>
    </row>
    <row r="12" spans="1:5" ht="16.5" x14ac:dyDescent="0.45">
      <c r="B12" s="137" t="s">
        <v>177</v>
      </c>
      <c r="C12" s="138"/>
    </row>
    <row r="13" spans="1:5" ht="16.5" x14ac:dyDescent="0.45">
      <c r="B13" s="137" t="s">
        <v>159</v>
      </c>
      <c r="C13" s="138"/>
    </row>
    <row r="14" spans="1:5" ht="82.5" x14ac:dyDescent="0.45">
      <c r="B14" s="139" t="s">
        <v>181</v>
      </c>
      <c r="C14" s="138"/>
    </row>
    <row r="15" spans="1:5" ht="16.5" x14ac:dyDescent="0.45">
      <c r="B15" s="137" t="s">
        <v>182</v>
      </c>
      <c r="C15" s="138"/>
    </row>
    <row r="16" spans="1:5" ht="16.5" x14ac:dyDescent="0.45">
      <c r="B16" s="140"/>
      <c r="C16" s="141"/>
    </row>
    <row r="17" spans="2:3" ht="16.5" x14ac:dyDescent="0.45">
      <c r="B17" s="166" t="s">
        <v>282</v>
      </c>
      <c r="C17" s="166"/>
    </row>
    <row r="18" spans="2:3" ht="33" x14ac:dyDescent="0.45">
      <c r="B18" s="137" t="s">
        <v>163</v>
      </c>
      <c r="C18" s="138"/>
    </row>
    <row r="19" spans="2:3" ht="16.5" x14ac:dyDescent="0.45">
      <c r="B19" s="137" t="s">
        <v>160</v>
      </c>
      <c r="C19" s="138"/>
    </row>
    <row r="20" spans="2:3" ht="66" x14ac:dyDescent="0.45">
      <c r="B20" s="137" t="s">
        <v>178</v>
      </c>
      <c r="C20" s="138"/>
    </row>
    <row r="21" spans="2:3" ht="33" x14ac:dyDescent="0.45">
      <c r="B21" s="137" t="s">
        <v>169</v>
      </c>
      <c r="C21" s="138"/>
    </row>
    <row r="22" spans="2:3" ht="16.5" x14ac:dyDescent="0.45">
      <c r="B22" s="135"/>
      <c r="C22" s="141"/>
    </row>
    <row r="23" spans="2:3" ht="16.5" x14ac:dyDescent="0.45">
      <c r="B23" s="136" t="s">
        <v>283</v>
      </c>
      <c r="C23" s="136"/>
    </row>
    <row r="24" spans="2:3" ht="16.5" x14ac:dyDescent="0.45">
      <c r="B24" s="137" t="s">
        <v>175</v>
      </c>
      <c r="C24" s="138"/>
    </row>
    <row r="25" spans="2:3" ht="16.5" x14ac:dyDescent="0.45">
      <c r="B25" s="137" t="s">
        <v>165</v>
      </c>
      <c r="C25" s="138"/>
    </row>
    <row r="26" spans="2:3" ht="16.5" x14ac:dyDescent="0.45">
      <c r="B26" s="137" t="s">
        <v>164</v>
      </c>
      <c r="C26" s="138"/>
    </row>
    <row r="27" spans="2:3" ht="33" x14ac:dyDescent="0.45">
      <c r="B27" s="137" t="s">
        <v>166</v>
      </c>
      <c r="C27" s="138"/>
    </row>
    <row r="28" spans="2:3" ht="33" x14ac:dyDescent="0.45">
      <c r="B28" s="137" t="s">
        <v>167</v>
      </c>
      <c r="C28" s="138"/>
    </row>
    <row r="29" spans="2:3" ht="33" x14ac:dyDescent="0.45">
      <c r="B29" s="137" t="s">
        <v>168</v>
      </c>
      <c r="C29" s="138"/>
    </row>
    <row r="30" spans="2:3" ht="33" x14ac:dyDescent="0.45">
      <c r="B30" s="142" t="s">
        <v>158</v>
      </c>
      <c r="C30" s="138"/>
    </row>
    <row r="31" spans="2:3" ht="33" customHeight="1" x14ac:dyDescent="0.45">
      <c r="B31" s="139" t="s">
        <v>104</v>
      </c>
      <c r="C31" s="138"/>
    </row>
    <row r="32" spans="2:3" ht="33" customHeight="1" x14ac:dyDescent="0.45">
      <c r="B32" s="139" t="s">
        <v>179</v>
      </c>
      <c r="C32" s="138"/>
    </row>
    <row r="33" spans="2:3" ht="33" x14ac:dyDescent="0.45">
      <c r="B33" s="139" t="s">
        <v>180</v>
      </c>
      <c r="C33" s="138"/>
    </row>
    <row r="34" spans="2:3" x14ac:dyDescent="0.35">
      <c r="B34" s="5"/>
    </row>
  </sheetData>
  <mergeCells count="2">
    <mergeCell ref="B1:D1"/>
    <mergeCell ref="B2:D2"/>
  </mergeCells>
  <pageMargins left="0.7" right="0.7" top="0.78740157499999996" bottom="0.78740157499999996" header="0.3" footer="0.3"/>
  <pageSetup paperSize="9" orientation="portrait" r:id="rId1"/>
  <headerFooter>
    <oddHeader>&amp;C&amp;"Jost"&amp;11&amp;K93979BInternal use&amp;1#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54"/>
  <sheetViews>
    <sheetView tabSelected="1" zoomScale="85" zoomScaleNormal="85" workbookViewId="0">
      <pane ySplit="7" topLeftCell="A8" activePane="bottomLeft" state="frozen"/>
      <selection pane="bottomLeft"/>
    </sheetView>
  </sheetViews>
  <sheetFormatPr defaultColWidth="10.90625" defaultRowHeight="14.5" x14ac:dyDescent="0.35"/>
  <cols>
    <col min="1" max="1" width="5.7265625" customWidth="1"/>
    <col min="2" max="2" width="27.54296875" customWidth="1"/>
    <col min="12" max="12" width="24.453125" customWidth="1"/>
  </cols>
  <sheetData>
    <row r="1" spans="1:13" s="7" customFormat="1" ht="21" customHeight="1" x14ac:dyDescent="0.35">
      <c r="A1" s="164"/>
      <c r="B1" s="134" t="s">
        <v>145</v>
      </c>
      <c r="C1" s="1"/>
      <c r="D1" s="1"/>
      <c r="E1" s="1"/>
      <c r="F1" s="1"/>
      <c r="G1" s="1"/>
      <c r="H1" s="1"/>
      <c r="I1" s="1"/>
      <c r="J1" s="1"/>
      <c r="K1" s="1"/>
      <c r="L1" s="1"/>
      <c r="M1" s="6"/>
    </row>
    <row r="2" spans="1:13" x14ac:dyDescent="0.35">
      <c r="A2" s="165"/>
      <c r="B2" s="110"/>
      <c r="C2" s="110"/>
      <c r="D2" s="110"/>
      <c r="E2" s="110"/>
      <c r="F2" s="110"/>
      <c r="G2" s="110"/>
      <c r="H2" s="110"/>
      <c r="I2" s="110"/>
      <c r="J2" s="110"/>
      <c r="K2" s="110"/>
      <c r="L2" s="110"/>
      <c r="M2" s="8"/>
    </row>
    <row r="3" spans="1:13" ht="15" x14ac:dyDescent="0.4">
      <c r="B3" s="144" t="s">
        <v>176</v>
      </c>
      <c r="C3" s="144"/>
      <c r="D3" s="144"/>
      <c r="E3" s="144"/>
      <c r="F3" s="144"/>
      <c r="G3" s="144"/>
      <c r="H3" s="144"/>
      <c r="I3" s="144"/>
      <c r="J3" s="144"/>
      <c r="K3" s="144"/>
      <c r="L3" s="144"/>
    </row>
    <row r="4" spans="1:13" ht="15" x14ac:dyDescent="0.4">
      <c r="B4" s="167" t="s">
        <v>56</v>
      </c>
      <c r="C4" s="144"/>
      <c r="D4" s="144"/>
      <c r="E4" s="144"/>
      <c r="F4" s="144"/>
      <c r="G4" s="144"/>
      <c r="H4" s="144"/>
      <c r="I4" s="144"/>
      <c r="J4" s="144"/>
      <c r="K4" s="144"/>
      <c r="L4" s="144"/>
    </row>
    <row r="5" spans="1:13" ht="15" x14ac:dyDescent="0.4">
      <c r="B5" s="144" t="s">
        <v>57</v>
      </c>
      <c r="C5" s="144"/>
      <c r="D5" s="144"/>
      <c r="E5" s="144"/>
      <c r="F5" s="144"/>
      <c r="G5" s="144"/>
      <c r="H5" s="144"/>
      <c r="I5" s="144"/>
      <c r="J5" s="144"/>
      <c r="K5" s="144"/>
      <c r="L5" s="144"/>
    </row>
    <row r="6" spans="1:13" ht="15" x14ac:dyDescent="0.4">
      <c r="B6" s="144" t="s">
        <v>280</v>
      </c>
      <c r="C6" s="144"/>
      <c r="D6" s="144"/>
      <c r="E6" s="144"/>
      <c r="F6" s="144"/>
      <c r="G6" s="144"/>
      <c r="H6" s="144"/>
      <c r="I6" s="144"/>
      <c r="J6" s="144"/>
      <c r="K6" s="144"/>
      <c r="L6" s="144"/>
    </row>
    <row r="7" spans="1:13" ht="15" x14ac:dyDescent="0.4">
      <c r="B7" s="144"/>
      <c r="C7" s="144"/>
      <c r="D7" s="144"/>
      <c r="E7" s="144"/>
      <c r="F7" s="144"/>
      <c r="G7" s="144"/>
      <c r="H7" s="144"/>
      <c r="I7" s="144"/>
      <c r="J7" s="144"/>
      <c r="K7" s="144"/>
      <c r="L7" s="144"/>
    </row>
    <row r="8" spans="1:13" ht="15" x14ac:dyDescent="0.4">
      <c r="B8" s="145" t="s">
        <v>112</v>
      </c>
      <c r="C8" s="145"/>
      <c r="D8" s="145"/>
      <c r="E8" s="145"/>
      <c r="F8" s="145"/>
      <c r="G8" s="144"/>
      <c r="H8" s="145" t="s">
        <v>113</v>
      </c>
      <c r="I8" s="146"/>
      <c r="J8" s="146"/>
      <c r="K8" s="146"/>
      <c r="L8" s="146"/>
    </row>
    <row r="9" spans="1:13" ht="15" x14ac:dyDescent="0.4">
      <c r="B9" s="144"/>
      <c r="C9" s="144"/>
      <c r="D9" s="144"/>
      <c r="E9" s="144"/>
      <c r="F9" s="144"/>
      <c r="G9" s="144"/>
      <c r="H9" s="144"/>
      <c r="I9" s="144"/>
      <c r="J9" s="144"/>
      <c r="K9" s="144"/>
      <c r="L9" s="144"/>
    </row>
    <row r="10" spans="1:13" ht="15" x14ac:dyDescent="0.4">
      <c r="B10" s="144"/>
      <c r="C10" s="144"/>
      <c r="D10" s="144"/>
      <c r="E10" s="144"/>
      <c r="F10" s="144"/>
      <c r="G10" s="144"/>
      <c r="H10" s="144"/>
      <c r="I10" s="144"/>
      <c r="J10" s="144"/>
      <c r="K10" s="144"/>
      <c r="L10" s="144"/>
    </row>
    <row r="11" spans="1:13" ht="90" x14ac:dyDescent="0.4">
      <c r="B11" s="144"/>
      <c r="C11" s="144"/>
      <c r="D11" s="144"/>
      <c r="E11" s="144"/>
      <c r="F11" s="144"/>
      <c r="G11" s="144"/>
      <c r="H11" s="144"/>
      <c r="I11" s="144"/>
      <c r="J11" s="144"/>
      <c r="K11" s="144"/>
      <c r="L11" s="143" t="s">
        <v>126</v>
      </c>
    </row>
    <row r="12" spans="1:13" ht="15" x14ac:dyDescent="0.4">
      <c r="B12" s="144"/>
      <c r="C12" s="144"/>
      <c r="D12" s="144"/>
      <c r="E12" s="144"/>
      <c r="F12" s="144"/>
      <c r="G12" s="144"/>
      <c r="H12" s="144"/>
      <c r="I12" s="144"/>
      <c r="J12" s="144"/>
      <c r="K12" s="144"/>
      <c r="L12" s="144"/>
    </row>
    <row r="13" spans="1:13" ht="15" x14ac:dyDescent="0.4">
      <c r="B13" s="144"/>
      <c r="C13" s="144"/>
      <c r="D13" s="144"/>
      <c r="E13" s="144"/>
      <c r="F13" s="144"/>
      <c r="G13" s="144"/>
      <c r="H13" s="144"/>
      <c r="I13" s="144"/>
      <c r="J13" s="144"/>
      <c r="K13" s="144"/>
      <c r="L13" s="144"/>
    </row>
    <row r="14" spans="1:13" ht="15" x14ac:dyDescent="0.4">
      <c r="B14" s="144"/>
      <c r="C14" s="144"/>
      <c r="D14" s="144"/>
      <c r="E14" s="144"/>
      <c r="F14" s="144"/>
      <c r="G14" s="144"/>
      <c r="H14" s="144"/>
      <c r="I14" s="144"/>
      <c r="J14" s="144"/>
      <c r="K14" s="144"/>
      <c r="L14" s="144"/>
    </row>
    <row r="15" spans="1:13" ht="15" x14ac:dyDescent="0.4">
      <c r="B15" s="144"/>
      <c r="C15" s="144"/>
      <c r="D15" s="144"/>
      <c r="E15" s="144"/>
      <c r="F15" s="144"/>
      <c r="G15" s="144"/>
      <c r="H15" s="144"/>
      <c r="I15" s="144"/>
      <c r="J15" s="144"/>
      <c r="K15" s="144"/>
      <c r="L15" s="144"/>
    </row>
    <row r="16" spans="1:13" ht="15" x14ac:dyDescent="0.4">
      <c r="B16" s="144"/>
      <c r="C16" s="144"/>
      <c r="D16" s="144"/>
      <c r="E16" s="144"/>
      <c r="F16" s="144"/>
      <c r="G16" s="144"/>
      <c r="H16" s="144"/>
      <c r="I16" s="144"/>
      <c r="J16" s="144"/>
      <c r="K16" s="144"/>
      <c r="L16" s="144"/>
    </row>
    <row r="17" spans="2:12" ht="15" x14ac:dyDescent="0.4">
      <c r="B17" s="144"/>
      <c r="C17" s="144"/>
      <c r="D17" s="144"/>
      <c r="E17" s="144"/>
      <c r="F17" s="144"/>
      <c r="G17" s="144"/>
      <c r="H17" s="144"/>
      <c r="I17" s="144"/>
      <c r="J17" s="144"/>
      <c r="K17" s="144"/>
      <c r="L17" s="144"/>
    </row>
    <row r="18" spans="2:12" ht="15" x14ac:dyDescent="0.4">
      <c r="B18" s="144"/>
      <c r="C18" s="144"/>
      <c r="D18" s="144"/>
      <c r="E18" s="144"/>
      <c r="F18" s="144"/>
      <c r="G18" s="144"/>
      <c r="H18" s="144"/>
      <c r="I18" s="144"/>
      <c r="J18" s="144"/>
      <c r="K18" s="144"/>
      <c r="L18" s="144"/>
    </row>
    <row r="19" spans="2:12" ht="15" x14ac:dyDescent="0.4">
      <c r="B19" s="144"/>
      <c r="C19" s="144"/>
      <c r="D19" s="144"/>
      <c r="E19" s="144"/>
      <c r="F19" s="144"/>
      <c r="G19" s="144"/>
      <c r="H19" s="144"/>
      <c r="I19" s="144"/>
      <c r="J19" s="144"/>
      <c r="K19" s="144"/>
      <c r="L19" s="144"/>
    </row>
    <row r="20" spans="2:12" ht="15" x14ac:dyDescent="0.4">
      <c r="B20" s="147" t="s">
        <v>50</v>
      </c>
      <c r="C20" s="148"/>
      <c r="D20" s="148"/>
      <c r="E20" s="148"/>
      <c r="F20" s="148"/>
      <c r="G20" s="144"/>
      <c r="H20" s="147" t="s">
        <v>51</v>
      </c>
      <c r="I20" s="148"/>
      <c r="J20" s="148"/>
      <c r="K20" s="148"/>
      <c r="L20" s="148"/>
    </row>
    <row r="21" spans="2:12" ht="15" x14ac:dyDescent="0.4">
      <c r="B21" s="144"/>
      <c r="C21" s="144"/>
      <c r="D21" s="144"/>
      <c r="E21" s="144"/>
      <c r="F21" s="144"/>
      <c r="G21" s="144"/>
      <c r="H21" s="144"/>
      <c r="I21" s="144"/>
      <c r="J21" s="144"/>
      <c r="K21" s="144"/>
      <c r="L21" s="144"/>
    </row>
    <row r="22" spans="2:12" ht="15" x14ac:dyDescent="0.4">
      <c r="B22" s="144"/>
      <c r="C22" s="144"/>
      <c r="D22" s="144"/>
      <c r="E22" s="144"/>
      <c r="F22" s="144"/>
      <c r="G22" s="144"/>
      <c r="H22" s="144"/>
      <c r="I22" s="144"/>
      <c r="J22" s="144"/>
      <c r="K22" s="144"/>
      <c r="L22" s="144"/>
    </row>
    <row r="23" spans="2:12" ht="15" x14ac:dyDescent="0.4">
      <c r="B23" s="144"/>
      <c r="C23" s="144"/>
      <c r="D23" s="144"/>
      <c r="E23" s="144"/>
      <c r="F23" s="144"/>
      <c r="G23" s="144"/>
      <c r="H23" s="144"/>
      <c r="I23" s="144"/>
      <c r="J23" s="144"/>
      <c r="K23" s="144"/>
      <c r="L23" s="144"/>
    </row>
    <row r="24" spans="2:12" ht="15" x14ac:dyDescent="0.4">
      <c r="B24" s="144"/>
      <c r="C24" s="144"/>
      <c r="D24" s="144"/>
      <c r="E24" s="144"/>
      <c r="F24" s="144"/>
      <c r="G24" s="144"/>
      <c r="H24" s="144"/>
      <c r="I24" s="144"/>
      <c r="J24" s="144"/>
      <c r="K24" s="144"/>
      <c r="L24" s="144"/>
    </row>
    <row r="25" spans="2:12" ht="15" x14ac:dyDescent="0.4">
      <c r="B25" s="144"/>
      <c r="C25" s="144"/>
      <c r="D25" s="144"/>
      <c r="E25" s="144"/>
      <c r="F25" s="144"/>
      <c r="G25" s="144"/>
      <c r="H25" s="144"/>
      <c r="I25" s="144"/>
      <c r="J25" s="144"/>
      <c r="K25" s="144"/>
      <c r="L25" s="144"/>
    </row>
    <row r="26" spans="2:12" ht="15" x14ac:dyDescent="0.4">
      <c r="B26" s="144"/>
      <c r="C26" s="144"/>
      <c r="D26" s="144"/>
      <c r="E26" s="144"/>
      <c r="F26" s="144"/>
      <c r="G26" s="144"/>
      <c r="H26" s="144"/>
      <c r="I26" s="144"/>
      <c r="J26" s="144"/>
      <c r="K26" s="144"/>
      <c r="L26" s="144"/>
    </row>
    <row r="27" spans="2:12" ht="15" x14ac:dyDescent="0.4">
      <c r="B27" s="144"/>
      <c r="C27" s="144"/>
      <c r="D27" s="144"/>
      <c r="E27" s="144"/>
      <c r="F27" s="144"/>
      <c r="G27" s="144"/>
      <c r="H27" s="144"/>
      <c r="I27" s="144"/>
      <c r="J27" s="144"/>
      <c r="K27" s="144"/>
      <c r="L27" s="144"/>
    </row>
    <row r="28" spans="2:12" ht="15" x14ac:dyDescent="0.4">
      <c r="B28" s="144"/>
      <c r="C28" s="144"/>
      <c r="D28" s="144"/>
      <c r="E28" s="144"/>
      <c r="F28" s="144"/>
      <c r="G28" s="144"/>
      <c r="H28" s="144"/>
      <c r="I28" s="144"/>
      <c r="J28" s="144"/>
      <c r="K28" s="144"/>
      <c r="L28" s="144"/>
    </row>
    <row r="29" spans="2:12" ht="15" x14ac:dyDescent="0.4">
      <c r="B29" s="144"/>
      <c r="C29" s="144"/>
      <c r="D29" s="144"/>
      <c r="E29" s="144"/>
      <c r="F29" s="144"/>
      <c r="G29" s="144"/>
      <c r="H29" s="144"/>
      <c r="I29" s="144"/>
      <c r="J29" s="144"/>
      <c r="K29" s="144"/>
      <c r="L29" s="144"/>
    </row>
    <row r="30" spans="2:12" ht="15" x14ac:dyDescent="0.4">
      <c r="B30" s="144"/>
      <c r="C30" s="144"/>
      <c r="D30" s="144"/>
      <c r="E30" s="144"/>
      <c r="F30" s="144"/>
      <c r="G30" s="144"/>
      <c r="H30" s="144"/>
      <c r="I30" s="144"/>
      <c r="J30" s="144"/>
      <c r="K30" s="144"/>
      <c r="L30" s="144"/>
    </row>
    <row r="31" spans="2:12" ht="15" x14ac:dyDescent="0.4">
      <c r="B31" s="144"/>
      <c r="C31" s="144"/>
      <c r="D31" s="144"/>
      <c r="E31" s="144"/>
      <c r="F31" s="144"/>
      <c r="G31" s="144"/>
      <c r="H31" s="144"/>
      <c r="I31" s="144"/>
      <c r="J31" s="144"/>
      <c r="K31" s="144"/>
      <c r="L31" s="144"/>
    </row>
    <row r="32" spans="2:12" ht="15" x14ac:dyDescent="0.4">
      <c r="B32" s="144"/>
      <c r="C32" s="144"/>
      <c r="D32" s="144"/>
      <c r="E32" s="144"/>
      <c r="F32" s="144"/>
      <c r="G32" s="144"/>
      <c r="H32" s="144"/>
      <c r="I32" s="144"/>
      <c r="J32" s="144"/>
      <c r="K32" s="144"/>
      <c r="L32" s="144"/>
    </row>
    <row r="33" spans="2:12" ht="15" x14ac:dyDescent="0.4">
      <c r="B33" s="144"/>
      <c r="C33" s="144"/>
      <c r="D33" s="144"/>
      <c r="E33" s="144"/>
      <c r="F33" s="144"/>
      <c r="G33" s="144"/>
      <c r="H33" s="144"/>
      <c r="I33" s="144"/>
      <c r="J33" s="144"/>
      <c r="K33" s="144"/>
      <c r="L33" s="144"/>
    </row>
    <row r="34" spans="2:12" ht="15" x14ac:dyDescent="0.4">
      <c r="B34" s="144"/>
      <c r="C34" s="144"/>
      <c r="D34" s="144"/>
      <c r="E34" s="144"/>
      <c r="F34" s="144"/>
      <c r="G34" s="144"/>
      <c r="H34" s="144"/>
      <c r="I34" s="144"/>
      <c r="J34" s="144"/>
      <c r="K34" s="144"/>
      <c r="L34" s="144"/>
    </row>
    <row r="35" spans="2:12" ht="15" x14ac:dyDescent="0.4">
      <c r="B35" s="144"/>
      <c r="C35" s="144"/>
      <c r="D35" s="144"/>
      <c r="E35" s="144"/>
      <c r="F35" s="144"/>
      <c r="G35" s="144"/>
      <c r="H35" s="144"/>
      <c r="I35" s="144"/>
      <c r="J35" s="144"/>
      <c r="K35" s="144"/>
      <c r="L35" s="144"/>
    </row>
    <row r="36" spans="2:12" ht="15" x14ac:dyDescent="0.4">
      <c r="B36" s="144"/>
      <c r="C36" s="144"/>
      <c r="D36" s="144"/>
      <c r="E36" s="144"/>
      <c r="F36" s="144"/>
      <c r="G36" s="144"/>
      <c r="H36" s="144"/>
      <c r="I36" s="144"/>
      <c r="J36" s="144"/>
      <c r="K36" s="144"/>
      <c r="L36" s="144"/>
    </row>
    <row r="37" spans="2:12" ht="15" x14ac:dyDescent="0.4">
      <c r="B37" s="144"/>
      <c r="C37" s="144"/>
      <c r="D37" s="144"/>
      <c r="E37" s="144"/>
      <c r="F37" s="144"/>
      <c r="G37" s="144"/>
      <c r="H37" s="144"/>
      <c r="I37" s="144"/>
      <c r="J37" s="144"/>
      <c r="K37" s="144"/>
      <c r="L37" s="144"/>
    </row>
    <row r="38" spans="2:12" ht="15" x14ac:dyDescent="0.4">
      <c r="B38" s="149" t="s">
        <v>52</v>
      </c>
      <c r="C38" s="150"/>
      <c r="D38" s="150"/>
      <c r="E38" s="150"/>
      <c r="F38" s="150"/>
      <c r="G38" s="144"/>
      <c r="H38" s="149" t="s">
        <v>53</v>
      </c>
      <c r="I38" s="150"/>
      <c r="J38" s="150"/>
      <c r="K38" s="150"/>
      <c r="L38" s="150"/>
    </row>
    <row r="39" spans="2:12" ht="15" x14ac:dyDescent="0.4">
      <c r="B39" s="144"/>
      <c r="C39" s="144"/>
      <c r="D39" s="144"/>
      <c r="E39" s="144"/>
      <c r="F39" s="144"/>
      <c r="G39" s="144"/>
      <c r="H39" s="144"/>
      <c r="I39" s="144"/>
      <c r="J39" s="144"/>
      <c r="K39" s="144"/>
      <c r="L39" s="144"/>
    </row>
    <row r="40" spans="2:12" ht="15" x14ac:dyDescent="0.4">
      <c r="B40" s="144"/>
      <c r="C40" s="144"/>
      <c r="D40" s="144"/>
      <c r="E40" s="144"/>
      <c r="F40" s="144"/>
      <c r="G40" s="144"/>
      <c r="H40" s="144"/>
      <c r="I40" s="144"/>
      <c r="J40" s="144"/>
      <c r="K40" s="144"/>
      <c r="L40" s="144"/>
    </row>
    <row r="41" spans="2:12" ht="15" x14ac:dyDescent="0.4">
      <c r="B41" s="144"/>
      <c r="C41" s="144"/>
      <c r="D41" s="144"/>
      <c r="E41" s="144"/>
      <c r="F41" s="144"/>
      <c r="G41" s="144"/>
      <c r="H41" s="144"/>
      <c r="I41" s="144"/>
      <c r="J41" s="144"/>
      <c r="K41" s="144"/>
      <c r="L41" s="144"/>
    </row>
    <row r="42" spans="2:12" ht="15" x14ac:dyDescent="0.4">
      <c r="B42" s="144"/>
      <c r="C42" s="144"/>
      <c r="D42" s="144"/>
      <c r="E42" s="144"/>
      <c r="F42" s="144"/>
      <c r="G42" s="144"/>
      <c r="H42" s="144"/>
      <c r="I42" s="144"/>
      <c r="J42" s="144"/>
      <c r="K42" s="144"/>
      <c r="L42" s="144"/>
    </row>
    <row r="43" spans="2:12" ht="15" x14ac:dyDescent="0.4">
      <c r="B43" s="144"/>
      <c r="C43" s="144"/>
      <c r="D43" s="144"/>
      <c r="E43" s="144"/>
      <c r="F43" s="144"/>
      <c r="G43" s="144"/>
      <c r="H43" s="144"/>
      <c r="I43" s="144"/>
      <c r="J43" s="144"/>
      <c r="K43" s="144"/>
      <c r="L43" s="144"/>
    </row>
    <row r="44" spans="2:12" ht="15" x14ac:dyDescent="0.4">
      <c r="B44" s="144"/>
      <c r="C44" s="144"/>
      <c r="D44" s="144"/>
      <c r="E44" s="144"/>
      <c r="F44" s="144"/>
      <c r="G44" s="144"/>
      <c r="H44" s="144"/>
      <c r="I44" s="144"/>
      <c r="J44" s="144"/>
      <c r="K44" s="144"/>
      <c r="L44" s="144"/>
    </row>
    <row r="45" spans="2:12" ht="15" x14ac:dyDescent="0.4">
      <c r="B45" s="144"/>
      <c r="C45" s="144"/>
      <c r="D45" s="144"/>
      <c r="E45" s="144"/>
      <c r="F45" s="144"/>
      <c r="G45" s="144"/>
      <c r="H45" s="144"/>
      <c r="I45" s="144"/>
      <c r="J45" s="144"/>
      <c r="K45" s="144"/>
      <c r="L45" s="144"/>
    </row>
    <row r="46" spans="2:12" ht="15" x14ac:dyDescent="0.4">
      <c r="B46" s="144"/>
      <c r="C46" s="144"/>
      <c r="D46" s="144"/>
      <c r="E46" s="144"/>
      <c r="F46" s="144"/>
      <c r="G46" s="144"/>
      <c r="H46" s="144"/>
      <c r="I46" s="144"/>
      <c r="J46" s="144"/>
      <c r="K46" s="144"/>
      <c r="L46" s="144"/>
    </row>
    <row r="47" spans="2:12" ht="15" x14ac:dyDescent="0.4">
      <c r="B47" s="144"/>
      <c r="C47" s="144"/>
      <c r="D47" s="144"/>
      <c r="E47" s="144"/>
      <c r="F47" s="144"/>
      <c r="G47" s="144"/>
      <c r="H47" s="144"/>
      <c r="I47" s="144"/>
      <c r="J47" s="144"/>
      <c r="K47" s="144"/>
      <c r="L47" s="144"/>
    </row>
    <row r="48" spans="2:12" ht="15" x14ac:dyDescent="0.4">
      <c r="B48" s="144"/>
      <c r="C48" s="144"/>
      <c r="D48" s="144"/>
      <c r="E48" s="144"/>
      <c r="F48" s="144"/>
      <c r="G48" s="144"/>
      <c r="H48" s="144"/>
      <c r="I48" s="144"/>
      <c r="J48" s="144"/>
      <c r="K48" s="144"/>
      <c r="L48" s="144"/>
    </row>
    <row r="49" spans="2:12" ht="15" x14ac:dyDescent="0.4">
      <c r="B49" s="144"/>
      <c r="C49" s="144"/>
      <c r="D49" s="144"/>
      <c r="E49" s="144"/>
      <c r="F49" s="144"/>
      <c r="G49" s="144"/>
      <c r="H49" s="144"/>
      <c r="I49" s="144"/>
      <c r="J49" s="144"/>
      <c r="K49" s="144"/>
      <c r="L49" s="144"/>
    </row>
    <row r="50" spans="2:12" ht="15" x14ac:dyDescent="0.4">
      <c r="B50" s="144"/>
      <c r="C50" s="144"/>
      <c r="D50" s="144"/>
      <c r="E50" s="144"/>
      <c r="F50" s="144"/>
      <c r="G50" s="144"/>
      <c r="H50" s="144"/>
      <c r="I50" s="144"/>
      <c r="J50" s="144"/>
      <c r="K50" s="144"/>
      <c r="L50" s="144"/>
    </row>
    <row r="51" spans="2:12" ht="15" x14ac:dyDescent="0.4">
      <c r="B51" s="144"/>
      <c r="C51" s="144"/>
      <c r="D51" s="144"/>
      <c r="E51" s="144"/>
      <c r="F51" s="144"/>
      <c r="G51" s="144"/>
      <c r="H51" s="144"/>
      <c r="I51" s="144"/>
      <c r="J51" s="144"/>
      <c r="K51" s="144"/>
      <c r="L51" s="144"/>
    </row>
    <row r="52" spans="2:12" ht="15" x14ac:dyDescent="0.4">
      <c r="B52" s="144"/>
      <c r="C52" s="144"/>
      <c r="D52" s="144"/>
      <c r="E52" s="144"/>
      <c r="F52" s="144"/>
      <c r="G52" s="144"/>
      <c r="H52" s="144"/>
      <c r="I52" s="144"/>
      <c r="J52" s="144"/>
      <c r="K52" s="144"/>
      <c r="L52" s="144"/>
    </row>
    <row r="53" spans="2:12" ht="15" x14ac:dyDescent="0.4">
      <c r="B53" s="144"/>
      <c r="C53" s="144"/>
      <c r="D53" s="144"/>
      <c r="E53" s="144"/>
      <c r="F53" s="144"/>
      <c r="G53" s="144"/>
      <c r="H53" s="144"/>
      <c r="I53" s="144"/>
      <c r="J53" s="144"/>
      <c r="K53" s="144"/>
      <c r="L53" s="144"/>
    </row>
    <row r="54" spans="2:12" ht="15" x14ac:dyDescent="0.4">
      <c r="B54" s="144"/>
      <c r="C54" s="144"/>
      <c r="D54" s="144"/>
      <c r="E54" s="144"/>
      <c r="F54" s="144"/>
      <c r="G54" s="144"/>
      <c r="H54" s="144"/>
      <c r="I54" s="144"/>
      <c r="J54" s="144"/>
      <c r="K54" s="144"/>
      <c r="L54" s="144"/>
    </row>
    <row r="55" spans="2:12" ht="15" x14ac:dyDescent="0.4">
      <c r="B55" s="144"/>
      <c r="C55" s="144"/>
      <c r="D55" s="144"/>
      <c r="E55" s="144"/>
      <c r="F55" s="144"/>
      <c r="G55" s="144"/>
      <c r="H55" s="144"/>
      <c r="I55" s="144"/>
      <c r="J55" s="144"/>
      <c r="K55" s="144"/>
      <c r="L55" s="144"/>
    </row>
    <row r="56" spans="2:12" ht="15" x14ac:dyDescent="0.4">
      <c r="B56" s="151" t="s">
        <v>54</v>
      </c>
      <c r="C56" s="152"/>
      <c r="D56" s="152"/>
      <c r="E56" s="152"/>
      <c r="F56" s="152"/>
      <c r="G56" s="144"/>
      <c r="H56" s="151" t="s">
        <v>55</v>
      </c>
      <c r="I56" s="152"/>
      <c r="J56" s="152"/>
      <c r="K56" s="152"/>
      <c r="L56" s="152"/>
    </row>
    <row r="57" spans="2:12" ht="15" x14ac:dyDescent="0.4">
      <c r="B57" s="144"/>
      <c r="C57" s="144"/>
      <c r="D57" s="144"/>
      <c r="E57" s="144"/>
      <c r="F57" s="144"/>
      <c r="G57" s="144"/>
      <c r="H57" s="144"/>
      <c r="I57" s="144"/>
      <c r="J57" s="144"/>
      <c r="K57" s="144"/>
      <c r="L57" s="144"/>
    </row>
    <row r="58" spans="2:12" ht="15" x14ac:dyDescent="0.4">
      <c r="B58" s="144"/>
      <c r="C58" s="144"/>
      <c r="D58" s="144"/>
      <c r="E58" s="144"/>
      <c r="F58" s="144"/>
      <c r="G58" s="144"/>
      <c r="H58" s="144"/>
      <c r="I58" s="144"/>
      <c r="J58" s="144"/>
      <c r="K58" s="144"/>
      <c r="L58" s="144"/>
    </row>
    <row r="59" spans="2:12" ht="15" x14ac:dyDescent="0.4">
      <c r="B59" s="144"/>
      <c r="C59" s="144"/>
      <c r="D59" s="144"/>
      <c r="E59" s="144"/>
      <c r="F59" s="144"/>
      <c r="G59" s="144"/>
      <c r="H59" s="144"/>
      <c r="I59" s="144"/>
      <c r="J59" s="144"/>
      <c r="K59" s="144"/>
      <c r="L59" s="144"/>
    </row>
    <row r="60" spans="2:12" ht="15" x14ac:dyDescent="0.4">
      <c r="B60" s="144"/>
      <c r="C60" s="144"/>
      <c r="D60" s="144"/>
      <c r="E60" s="144"/>
      <c r="F60" s="144"/>
      <c r="G60" s="144"/>
      <c r="H60" s="144"/>
      <c r="I60" s="144"/>
      <c r="J60" s="144"/>
      <c r="K60" s="144"/>
      <c r="L60" s="144"/>
    </row>
    <row r="61" spans="2:12" ht="15" x14ac:dyDescent="0.4">
      <c r="B61" s="144"/>
      <c r="C61" s="144"/>
      <c r="D61" s="144"/>
      <c r="E61" s="144"/>
      <c r="F61" s="144"/>
      <c r="G61" s="144"/>
      <c r="H61" s="144"/>
      <c r="I61" s="144"/>
      <c r="J61" s="144"/>
      <c r="K61" s="144"/>
      <c r="L61" s="144"/>
    </row>
    <row r="62" spans="2:12" ht="15" x14ac:dyDescent="0.4">
      <c r="B62" s="144"/>
      <c r="C62" s="144"/>
      <c r="D62" s="144"/>
      <c r="E62" s="144"/>
      <c r="F62" s="144"/>
      <c r="G62" s="144"/>
      <c r="H62" s="144"/>
      <c r="I62" s="144"/>
      <c r="J62" s="144"/>
      <c r="K62" s="144"/>
      <c r="L62" s="144"/>
    </row>
    <row r="63" spans="2:12" ht="15" x14ac:dyDescent="0.4">
      <c r="B63" s="144"/>
      <c r="C63" s="144"/>
      <c r="D63" s="144"/>
      <c r="E63" s="144"/>
      <c r="F63" s="144"/>
      <c r="G63" s="144"/>
      <c r="H63" s="144"/>
      <c r="I63" s="144"/>
      <c r="J63" s="144"/>
      <c r="K63" s="144"/>
      <c r="L63" s="144"/>
    </row>
    <row r="64" spans="2:12" ht="15" x14ac:dyDescent="0.4">
      <c r="B64" s="144"/>
      <c r="C64" s="144"/>
      <c r="D64" s="144"/>
      <c r="E64" s="144"/>
      <c r="F64" s="144"/>
      <c r="G64" s="144"/>
      <c r="H64" s="144"/>
      <c r="I64" s="144"/>
      <c r="J64" s="144"/>
      <c r="K64" s="144"/>
      <c r="L64" s="144"/>
    </row>
    <row r="65" spans="2:12" ht="15" x14ac:dyDescent="0.4">
      <c r="B65" s="144"/>
      <c r="C65" s="144"/>
      <c r="D65" s="144"/>
      <c r="E65" s="144"/>
      <c r="F65" s="144"/>
      <c r="G65" s="144"/>
      <c r="H65" s="144"/>
      <c r="I65" s="144"/>
      <c r="J65" s="144"/>
      <c r="K65" s="144"/>
      <c r="L65" s="144"/>
    </row>
    <row r="66" spans="2:12" ht="15" x14ac:dyDescent="0.4">
      <c r="B66" s="144"/>
      <c r="C66" s="144"/>
      <c r="D66" s="144"/>
      <c r="E66" s="144"/>
      <c r="F66" s="144"/>
      <c r="G66" s="144"/>
      <c r="H66" s="144"/>
      <c r="I66" s="144"/>
      <c r="J66" s="144"/>
      <c r="K66" s="144"/>
      <c r="L66" s="144"/>
    </row>
    <row r="67" spans="2:12" ht="15" x14ac:dyDescent="0.4">
      <c r="B67" s="144"/>
      <c r="C67" s="144"/>
      <c r="D67" s="144"/>
      <c r="E67" s="144"/>
      <c r="F67" s="144"/>
      <c r="G67" s="144"/>
      <c r="H67" s="144"/>
      <c r="I67" s="144"/>
      <c r="J67" s="144"/>
      <c r="K67" s="144"/>
      <c r="L67" s="144"/>
    </row>
    <row r="68" spans="2:12" ht="15" x14ac:dyDescent="0.4">
      <c r="B68" s="144"/>
      <c r="C68" s="144"/>
      <c r="D68" s="144"/>
      <c r="E68" s="144"/>
      <c r="F68" s="144"/>
      <c r="G68" s="144"/>
      <c r="H68" s="144"/>
      <c r="I68" s="144"/>
      <c r="J68" s="144"/>
      <c r="K68" s="144"/>
      <c r="L68" s="144"/>
    </row>
    <row r="69" spans="2:12" ht="15" x14ac:dyDescent="0.4">
      <c r="B69" s="144"/>
      <c r="C69" s="144"/>
      <c r="D69" s="144"/>
      <c r="E69" s="144"/>
      <c r="F69" s="144"/>
      <c r="G69" s="144"/>
      <c r="H69" s="144"/>
      <c r="I69" s="144"/>
      <c r="J69" s="144"/>
      <c r="K69" s="144"/>
      <c r="L69" s="144"/>
    </row>
    <row r="70" spans="2:12" ht="15" x14ac:dyDescent="0.4">
      <c r="B70" s="144"/>
      <c r="C70" s="144"/>
      <c r="D70" s="144"/>
      <c r="E70" s="144"/>
      <c r="F70" s="144"/>
      <c r="G70" s="144"/>
      <c r="H70" s="144"/>
      <c r="I70" s="144"/>
      <c r="J70" s="144"/>
      <c r="K70" s="144"/>
      <c r="L70" s="144"/>
    </row>
    <row r="71" spans="2:12" ht="15" x14ac:dyDescent="0.4">
      <c r="B71" s="144"/>
      <c r="C71" s="144"/>
      <c r="D71" s="144"/>
      <c r="E71" s="144"/>
      <c r="F71" s="144"/>
      <c r="G71" s="144"/>
      <c r="H71" s="144"/>
      <c r="I71" s="144"/>
      <c r="J71" s="144"/>
      <c r="K71" s="144"/>
      <c r="L71" s="144"/>
    </row>
    <row r="72" spans="2:12" ht="15" x14ac:dyDescent="0.4">
      <c r="B72" s="144"/>
      <c r="C72" s="144"/>
      <c r="D72" s="144"/>
      <c r="E72" s="144"/>
      <c r="F72" s="144"/>
      <c r="G72" s="144"/>
      <c r="H72" s="144"/>
      <c r="I72" s="144"/>
      <c r="J72" s="144"/>
      <c r="K72" s="144"/>
      <c r="L72" s="144"/>
    </row>
    <row r="73" spans="2:12" ht="15" x14ac:dyDescent="0.4">
      <c r="B73" s="153" t="s">
        <v>101</v>
      </c>
      <c r="C73" s="153"/>
      <c r="D73" s="153"/>
      <c r="E73" s="153"/>
      <c r="F73" s="153"/>
      <c r="G73" s="144"/>
      <c r="H73" s="153" t="s">
        <v>101</v>
      </c>
      <c r="I73" s="153"/>
      <c r="J73" s="153"/>
      <c r="K73" s="153"/>
      <c r="L73" s="153"/>
    </row>
    <row r="74" spans="2:12" ht="15" x14ac:dyDescent="0.4">
      <c r="B74" s="144"/>
      <c r="C74" s="144"/>
      <c r="D74" s="144"/>
      <c r="E74" s="144"/>
      <c r="F74" s="144"/>
      <c r="G74" s="144"/>
      <c r="H74" s="144"/>
      <c r="I74" s="144"/>
      <c r="J74" s="144"/>
      <c r="K74" s="144"/>
      <c r="L74" s="144"/>
    </row>
    <row r="75" spans="2:12" ht="15" x14ac:dyDescent="0.4">
      <c r="B75" s="144"/>
      <c r="C75" s="144"/>
      <c r="D75" s="144"/>
      <c r="E75" s="144"/>
      <c r="F75" s="144"/>
      <c r="G75" s="144"/>
      <c r="H75" s="144"/>
      <c r="I75" s="144"/>
      <c r="J75" s="144"/>
      <c r="K75" s="144"/>
      <c r="L75" s="144"/>
    </row>
    <row r="76" spans="2:12" ht="15" x14ac:dyDescent="0.4">
      <c r="B76" s="144"/>
      <c r="C76" s="144"/>
      <c r="D76" s="144"/>
      <c r="E76" s="144"/>
      <c r="F76" s="144"/>
      <c r="G76" s="144"/>
      <c r="H76" s="144"/>
      <c r="I76" s="144"/>
      <c r="J76" s="144"/>
      <c r="K76" s="144"/>
      <c r="L76" s="144"/>
    </row>
    <row r="77" spans="2:12" ht="15" x14ac:dyDescent="0.4">
      <c r="B77" s="144"/>
      <c r="C77" s="144"/>
      <c r="D77" s="144"/>
      <c r="E77" s="144"/>
      <c r="F77" s="144"/>
      <c r="G77" s="144"/>
      <c r="H77" s="144"/>
      <c r="I77" s="144"/>
      <c r="J77" s="144"/>
      <c r="K77" s="144"/>
      <c r="L77" s="144"/>
    </row>
    <row r="78" spans="2:12" ht="15" x14ac:dyDescent="0.4">
      <c r="B78" s="144"/>
      <c r="C78" s="144"/>
      <c r="D78" s="144"/>
      <c r="E78" s="144"/>
      <c r="F78" s="144"/>
      <c r="G78" s="144"/>
      <c r="H78" s="144"/>
      <c r="I78" s="144"/>
      <c r="J78" s="144"/>
      <c r="K78" s="144"/>
      <c r="L78" s="144"/>
    </row>
    <row r="79" spans="2:12" ht="15" x14ac:dyDescent="0.4">
      <c r="B79" s="144"/>
      <c r="C79" s="144"/>
      <c r="D79" s="144"/>
      <c r="E79" s="144"/>
      <c r="F79" s="144"/>
      <c r="G79" s="144"/>
      <c r="H79" s="144"/>
      <c r="I79" s="144"/>
      <c r="J79" s="144"/>
      <c r="K79" s="144"/>
      <c r="L79" s="144"/>
    </row>
    <row r="80" spans="2:12" ht="15" x14ac:dyDescent="0.4">
      <c r="B80" s="144"/>
      <c r="C80" s="144"/>
      <c r="D80" s="144"/>
      <c r="E80" s="144"/>
      <c r="F80" s="144"/>
      <c r="G80" s="144"/>
      <c r="H80" s="144"/>
      <c r="I80" s="144"/>
      <c r="J80" s="144"/>
      <c r="K80" s="144"/>
      <c r="L80" s="144"/>
    </row>
    <row r="81" spans="2:12" ht="15" x14ac:dyDescent="0.4">
      <c r="B81" s="144"/>
      <c r="C81" s="144"/>
      <c r="D81" s="144"/>
      <c r="E81" s="144"/>
      <c r="F81" s="144"/>
      <c r="G81" s="144"/>
      <c r="H81" s="144"/>
      <c r="I81" s="144"/>
      <c r="J81" s="144"/>
      <c r="K81" s="144"/>
      <c r="L81" s="144"/>
    </row>
    <row r="82" spans="2:12" ht="15" x14ac:dyDescent="0.4">
      <c r="B82" s="144"/>
      <c r="C82" s="144"/>
      <c r="D82" s="144"/>
      <c r="E82" s="144"/>
      <c r="F82" s="144"/>
      <c r="G82" s="144"/>
      <c r="H82" s="144"/>
      <c r="I82" s="144"/>
      <c r="J82" s="144"/>
      <c r="K82" s="144"/>
      <c r="L82" s="144"/>
    </row>
    <row r="83" spans="2:12" ht="15" x14ac:dyDescent="0.4">
      <c r="B83" s="144"/>
      <c r="C83" s="144"/>
      <c r="D83" s="144"/>
      <c r="E83" s="144"/>
      <c r="F83" s="144"/>
      <c r="G83" s="144"/>
      <c r="H83" s="144"/>
      <c r="I83" s="144"/>
      <c r="J83" s="144"/>
      <c r="K83" s="144"/>
      <c r="L83" s="144"/>
    </row>
    <row r="84" spans="2:12" ht="15" x14ac:dyDescent="0.4">
      <c r="B84" s="144"/>
      <c r="C84" s="144"/>
      <c r="D84" s="144"/>
      <c r="E84" s="144"/>
      <c r="F84" s="144"/>
      <c r="G84" s="144"/>
      <c r="H84" s="144"/>
      <c r="I84" s="144"/>
      <c r="J84" s="144"/>
      <c r="K84" s="144"/>
      <c r="L84" s="144"/>
    </row>
    <row r="85" spans="2:12" ht="15" x14ac:dyDescent="0.4">
      <c r="B85" s="144"/>
      <c r="C85" s="144"/>
      <c r="D85" s="144"/>
      <c r="E85" s="144"/>
      <c r="F85" s="144"/>
      <c r="G85" s="144"/>
      <c r="H85" s="144"/>
      <c r="I85" s="144"/>
      <c r="J85" s="144"/>
      <c r="K85" s="144"/>
      <c r="L85" s="144"/>
    </row>
    <row r="86" spans="2:12" ht="15" x14ac:dyDescent="0.4">
      <c r="B86" s="153" t="s">
        <v>105</v>
      </c>
      <c r="C86" s="153"/>
      <c r="D86" s="153"/>
      <c r="E86" s="153"/>
      <c r="F86" s="153"/>
      <c r="G86" s="144"/>
      <c r="H86" s="153" t="s">
        <v>106</v>
      </c>
      <c r="I86" s="153"/>
      <c r="J86" s="153"/>
      <c r="K86" s="153"/>
      <c r="L86" s="153"/>
    </row>
    <row r="87" spans="2:12" ht="15" x14ac:dyDescent="0.4">
      <c r="B87" s="144"/>
      <c r="C87" s="144"/>
      <c r="D87" s="144"/>
      <c r="E87" s="144"/>
      <c r="F87" s="144"/>
      <c r="G87" s="144"/>
      <c r="H87" s="144"/>
      <c r="I87" s="144"/>
      <c r="J87" s="144"/>
      <c r="K87" s="144"/>
      <c r="L87" s="144"/>
    </row>
    <row r="88" spans="2:12" ht="15" x14ac:dyDescent="0.4">
      <c r="B88" s="144"/>
      <c r="C88" s="144"/>
      <c r="D88" s="144"/>
      <c r="E88" s="144"/>
      <c r="F88" s="144"/>
      <c r="G88" s="144"/>
      <c r="H88" s="144"/>
      <c r="I88" s="144"/>
      <c r="J88" s="144"/>
      <c r="K88" s="144"/>
      <c r="L88" s="144"/>
    </row>
    <row r="89" spans="2:12" ht="15" x14ac:dyDescent="0.4">
      <c r="B89" s="144"/>
      <c r="C89" s="144"/>
      <c r="D89" s="144"/>
      <c r="E89" s="144"/>
      <c r="F89" s="144"/>
      <c r="G89" s="144"/>
      <c r="H89" s="144"/>
      <c r="I89" s="144"/>
      <c r="J89" s="144"/>
      <c r="K89" s="144"/>
      <c r="L89" s="144"/>
    </row>
    <row r="90" spans="2:12" ht="15" x14ac:dyDescent="0.4">
      <c r="B90" s="144"/>
      <c r="C90" s="144"/>
      <c r="D90" s="144"/>
      <c r="E90" s="144"/>
      <c r="F90" s="144"/>
      <c r="G90" s="144"/>
      <c r="H90" s="144"/>
      <c r="I90" s="144"/>
      <c r="J90" s="144"/>
      <c r="K90" s="144"/>
      <c r="L90" s="144"/>
    </row>
    <row r="91" spans="2:12" ht="15" x14ac:dyDescent="0.4">
      <c r="B91" s="144"/>
      <c r="C91" s="144"/>
      <c r="D91" s="144"/>
      <c r="E91" s="144"/>
      <c r="F91" s="144"/>
      <c r="G91" s="144"/>
      <c r="H91" s="144"/>
      <c r="I91" s="144"/>
      <c r="J91" s="144"/>
      <c r="K91" s="144"/>
      <c r="L91" s="144"/>
    </row>
    <row r="92" spans="2:12" ht="15" x14ac:dyDescent="0.4">
      <c r="B92" s="144"/>
      <c r="C92" s="144"/>
      <c r="D92" s="144"/>
      <c r="E92" s="144"/>
      <c r="F92" s="144"/>
      <c r="G92" s="144"/>
      <c r="H92" s="144"/>
      <c r="I92" s="144"/>
      <c r="J92" s="144"/>
      <c r="K92" s="144"/>
      <c r="L92" s="144"/>
    </row>
    <row r="93" spans="2:12" ht="15" x14ac:dyDescent="0.4">
      <c r="B93" s="144"/>
      <c r="C93" s="144"/>
      <c r="D93" s="144"/>
      <c r="E93" s="144"/>
      <c r="F93" s="144"/>
      <c r="G93" s="144"/>
      <c r="H93" s="144"/>
      <c r="I93" s="144"/>
      <c r="J93" s="144"/>
      <c r="K93" s="144"/>
      <c r="L93" s="144"/>
    </row>
    <row r="94" spans="2:12" ht="15" x14ac:dyDescent="0.4">
      <c r="B94" s="144"/>
      <c r="C94" s="144"/>
      <c r="D94" s="144"/>
      <c r="E94" s="144"/>
      <c r="F94" s="144"/>
      <c r="G94" s="144"/>
      <c r="H94" s="144"/>
      <c r="I94" s="144"/>
      <c r="J94" s="144"/>
      <c r="K94" s="144"/>
      <c r="L94" s="144"/>
    </row>
    <row r="95" spans="2:12" ht="15" x14ac:dyDescent="0.4">
      <c r="B95" s="144"/>
      <c r="C95" s="144"/>
      <c r="D95" s="144"/>
      <c r="E95" s="144"/>
      <c r="F95" s="144"/>
      <c r="G95" s="144"/>
      <c r="H95" s="144"/>
      <c r="I95" s="144"/>
      <c r="J95" s="144"/>
      <c r="K95" s="144"/>
      <c r="L95" s="144"/>
    </row>
    <row r="96" spans="2:12" ht="15" x14ac:dyDescent="0.4">
      <c r="B96" s="144"/>
      <c r="C96" s="144"/>
      <c r="D96" s="144"/>
      <c r="E96" s="144"/>
      <c r="F96" s="144"/>
      <c r="G96" s="144"/>
      <c r="H96" s="144"/>
      <c r="I96" s="144"/>
      <c r="J96" s="144"/>
      <c r="K96" s="144"/>
      <c r="L96" s="144"/>
    </row>
    <row r="97" spans="2:12" ht="15" x14ac:dyDescent="0.4">
      <c r="B97" s="144"/>
      <c r="C97" s="144"/>
      <c r="D97" s="144"/>
      <c r="E97" s="144"/>
      <c r="F97" s="144"/>
      <c r="G97" s="144"/>
      <c r="H97" s="144"/>
      <c r="I97" s="144"/>
      <c r="J97" s="144"/>
      <c r="K97" s="144"/>
      <c r="L97" s="144"/>
    </row>
    <row r="98" spans="2:12" ht="15" x14ac:dyDescent="0.4">
      <c r="B98" s="144"/>
      <c r="C98" s="144"/>
      <c r="D98" s="144"/>
      <c r="E98" s="144"/>
      <c r="F98" s="144"/>
      <c r="G98" s="144"/>
      <c r="H98" s="144"/>
      <c r="I98" s="144"/>
      <c r="J98" s="144"/>
      <c r="K98" s="144"/>
      <c r="L98" s="144"/>
    </row>
    <row r="99" spans="2:12" ht="15" x14ac:dyDescent="0.4">
      <c r="B99" s="154" t="s">
        <v>102</v>
      </c>
      <c r="C99" s="154"/>
      <c r="D99" s="154"/>
      <c r="E99" s="154"/>
      <c r="F99" s="154"/>
      <c r="G99" s="144"/>
      <c r="H99" s="154" t="s">
        <v>103</v>
      </c>
      <c r="I99" s="154"/>
      <c r="J99" s="154"/>
      <c r="K99" s="154"/>
      <c r="L99" s="154"/>
    </row>
    <row r="100" spans="2:12" ht="15" x14ac:dyDescent="0.4">
      <c r="B100" s="144"/>
      <c r="C100" s="144"/>
      <c r="D100" s="144"/>
      <c r="E100" s="144"/>
      <c r="F100" s="144"/>
      <c r="G100" s="144"/>
      <c r="H100" s="144"/>
      <c r="I100" s="144"/>
      <c r="J100" s="144"/>
      <c r="K100" s="144"/>
      <c r="L100" s="144"/>
    </row>
    <row r="101" spans="2:12" ht="15" x14ac:dyDescent="0.4">
      <c r="B101" s="144"/>
      <c r="C101" s="144"/>
      <c r="D101" s="144"/>
      <c r="E101" s="144"/>
      <c r="F101" s="144"/>
      <c r="G101" s="144"/>
      <c r="H101" s="144"/>
      <c r="I101" s="144"/>
      <c r="J101" s="144"/>
      <c r="K101" s="144"/>
      <c r="L101" s="144"/>
    </row>
    <row r="102" spans="2:12" ht="15" x14ac:dyDescent="0.4">
      <c r="B102" s="144"/>
      <c r="C102" s="144"/>
      <c r="D102" s="144"/>
      <c r="E102" s="144"/>
      <c r="F102" s="144"/>
      <c r="G102" s="144"/>
      <c r="H102" s="144"/>
      <c r="I102" s="144"/>
      <c r="J102" s="144"/>
      <c r="K102" s="144"/>
      <c r="L102" s="144"/>
    </row>
    <row r="103" spans="2:12" ht="15" x14ac:dyDescent="0.4">
      <c r="B103" s="144"/>
      <c r="C103" s="144"/>
      <c r="D103" s="144"/>
      <c r="E103" s="144"/>
      <c r="F103" s="144"/>
      <c r="G103" s="144"/>
      <c r="H103" s="144"/>
      <c r="I103" s="144"/>
      <c r="J103" s="144"/>
      <c r="K103" s="144"/>
      <c r="L103" s="144"/>
    </row>
    <row r="104" spans="2:12" ht="15" x14ac:dyDescent="0.4">
      <c r="B104" s="144"/>
      <c r="C104" s="144"/>
      <c r="D104" s="144"/>
      <c r="E104" s="144"/>
      <c r="F104" s="144"/>
      <c r="G104" s="144"/>
      <c r="H104" s="144"/>
      <c r="I104" s="144"/>
      <c r="J104" s="144"/>
      <c r="K104" s="144"/>
      <c r="L104" s="144"/>
    </row>
    <row r="105" spans="2:12" ht="15" x14ac:dyDescent="0.4">
      <c r="B105" s="144"/>
      <c r="C105" s="144"/>
      <c r="D105" s="144"/>
      <c r="E105" s="144"/>
      <c r="F105" s="144"/>
      <c r="G105" s="144"/>
      <c r="H105" s="144"/>
      <c r="I105" s="144"/>
      <c r="J105" s="144"/>
      <c r="K105" s="144"/>
      <c r="L105" s="144"/>
    </row>
    <row r="106" spans="2:12" ht="15" x14ac:dyDescent="0.4">
      <c r="B106" s="144"/>
      <c r="C106" s="144"/>
      <c r="D106" s="144"/>
      <c r="E106" s="144"/>
      <c r="F106" s="144"/>
      <c r="G106" s="144"/>
      <c r="H106" s="144"/>
      <c r="I106" s="144"/>
      <c r="J106" s="144"/>
      <c r="K106" s="144"/>
      <c r="L106" s="144"/>
    </row>
    <row r="107" spans="2:12" ht="15" x14ac:dyDescent="0.4">
      <c r="B107" s="144"/>
      <c r="C107" s="144"/>
      <c r="D107" s="144"/>
      <c r="E107" s="144"/>
      <c r="F107" s="144"/>
      <c r="G107" s="144"/>
      <c r="H107" s="144"/>
      <c r="I107" s="144"/>
      <c r="J107" s="144"/>
      <c r="K107" s="144"/>
      <c r="L107" s="144"/>
    </row>
    <row r="108" spans="2:12" ht="15" x14ac:dyDescent="0.4">
      <c r="B108" s="144"/>
      <c r="C108" s="144"/>
      <c r="D108" s="144"/>
      <c r="E108" s="144"/>
      <c r="F108" s="144"/>
      <c r="G108" s="144"/>
      <c r="H108" s="144"/>
      <c r="I108" s="144"/>
      <c r="J108" s="144"/>
      <c r="K108" s="144"/>
      <c r="L108" s="144"/>
    </row>
    <row r="109" spans="2:12" ht="15" x14ac:dyDescent="0.4">
      <c r="B109" s="144"/>
      <c r="C109" s="144"/>
      <c r="D109" s="144"/>
      <c r="E109" s="144"/>
      <c r="F109" s="144"/>
      <c r="G109" s="144"/>
      <c r="H109" s="144"/>
      <c r="I109" s="144"/>
      <c r="J109" s="144"/>
      <c r="K109" s="144"/>
      <c r="L109" s="144"/>
    </row>
    <row r="110" spans="2:12" ht="15" x14ac:dyDescent="0.4">
      <c r="B110" s="144"/>
      <c r="C110" s="144"/>
      <c r="D110" s="144"/>
      <c r="E110" s="144"/>
      <c r="F110" s="144"/>
      <c r="G110" s="144"/>
      <c r="H110" s="144"/>
      <c r="I110" s="144"/>
      <c r="J110" s="144"/>
      <c r="K110" s="144"/>
      <c r="L110" s="144"/>
    </row>
    <row r="111" spans="2:12" ht="15" x14ac:dyDescent="0.4">
      <c r="B111" s="144"/>
      <c r="C111" s="144"/>
      <c r="D111" s="144"/>
      <c r="E111" s="144"/>
      <c r="F111" s="144"/>
      <c r="G111" s="144"/>
      <c r="H111" s="144"/>
      <c r="I111" s="144"/>
      <c r="J111" s="144"/>
      <c r="K111" s="144"/>
      <c r="L111" s="144"/>
    </row>
    <row r="112" spans="2:12" ht="15" x14ac:dyDescent="0.4">
      <c r="B112" s="144"/>
      <c r="C112" s="144"/>
      <c r="D112" s="144"/>
      <c r="E112" s="144"/>
      <c r="F112" s="144"/>
      <c r="G112" s="144"/>
      <c r="H112" s="144"/>
      <c r="I112" s="144"/>
      <c r="J112" s="144"/>
      <c r="K112" s="144"/>
      <c r="L112" s="144"/>
    </row>
    <row r="113" spans="2:12" ht="15" x14ac:dyDescent="0.4">
      <c r="B113" s="154" t="s">
        <v>107</v>
      </c>
      <c r="C113" s="154"/>
      <c r="D113" s="154"/>
      <c r="E113" s="154"/>
      <c r="F113" s="154"/>
      <c r="G113" s="144"/>
      <c r="H113" s="154" t="s">
        <v>108</v>
      </c>
      <c r="I113" s="154"/>
      <c r="J113" s="154"/>
      <c r="K113" s="154"/>
      <c r="L113" s="154"/>
    </row>
    <row r="114" spans="2:12" ht="15" x14ac:dyDescent="0.4">
      <c r="B114" s="144"/>
      <c r="C114" s="144"/>
      <c r="D114" s="144"/>
      <c r="E114" s="144"/>
      <c r="F114" s="144"/>
      <c r="G114" s="144"/>
      <c r="H114" s="144"/>
      <c r="I114" s="144"/>
      <c r="J114" s="144"/>
      <c r="K114" s="144"/>
      <c r="L114" s="144"/>
    </row>
    <row r="115" spans="2:12" ht="15" x14ac:dyDescent="0.4">
      <c r="B115" s="144"/>
      <c r="C115" s="144"/>
      <c r="D115" s="144"/>
      <c r="E115" s="144"/>
      <c r="F115" s="144"/>
      <c r="G115" s="144"/>
      <c r="H115" s="144"/>
      <c r="I115" s="144"/>
      <c r="J115" s="144"/>
      <c r="K115" s="144"/>
      <c r="L115" s="144"/>
    </row>
    <row r="116" spans="2:12" ht="15" x14ac:dyDescent="0.4">
      <c r="B116" s="144"/>
      <c r="C116" s="144"/>
      <c r="D116" s="144"/>
      <c r="E116" s="144"/>
      <c r="F116" s="144"/>
      <c r="G116" s="144"/>
      <c r="H116" s="144"/>
      <c r="I116" s="144"/>
      <c r="J116" s="144"/>
      <c r="K116" s="144"/>
      <c r="L116" s="144"/>
    </row>
    <row r="117" spans="2:12" ht="15" x14ac:dyDescent="0.4">
      <c r="B117" s="144"/>
      <c r="C117" s="144"/>
      <c r="D117" s="144"/>
      <c r="E117" s="144"/>
      <c r="F117" s="144"/>
      <c r="G117" s="144"/>
      <c r="H117" s="144"/>
      <c r="I117" s="144"/>
      <c r="J117" s="144"/>
      <c r="K117" s="144"/>
      <c r="L117" s="144"/>
    </row>
    <row r="118" spans="2:12" ht="15" x14ac:dyDescent="0.4">
      <c r="B118" s="144"/>
      <c r="C118" s="144"/>
      <c r="D118" s="144"/>
      <c r="E118" s="144"/>
      <c r="F118" s="144"/>
      <c r="G118" s="144"/>
      <c r="H118" s="144"/>
      <c r="I118" s="144"/>
      <c r="J118" s="144"/>
      <c r="K118" s="144"/>
      <c r="L118" s="144"/>
    </row>
    <row r="119" spans="2:12" ht="15" x14ac:dyDescent="0.4">
      <c r="B119" s="144"/>
      <c r="C119" s="144"/>
      <c r="D119" s="144"/>
      <c r="E119" s="144"/>
      <c r="F119" s="144"/>
      <c r="G119" s="144"/>
      <c r="H119" s="144"/>
      <c r="I119" s="144"/>
      <c r="J119" s="144"/>
      <c r="K119" s="144"/>
      <c r="L119" s="144"/>
    </row>
    <row r="120" spans="2:12" ht="15" x14ac:dyDescent="0.4">
      <c r="B120" s="144"/>
      <c r="C120" s="144"/>
      <c r="D120" s="144"/>
      <c r="E120" s="144"/>
      <c r="F120" s="144"/>
      <c r="G120" s="144"/>
      <c r="H120" s="144"/>
      <c r="I120" s="144"/>
      <c r="J120" s="144"/>
      <c r="K120" s="144"/>
      <c r="L120" s="144"/>
    </row>
    <row r="121" spans="2:12" ht="15" x14ac:dyDescent="0.4">
      <c r="B121" s="144"/>
      <c r="C121" s="144"/>
      <c r="D121" s="144"/>
      <c r="E121" s="144"/>
      <c r="F121" s="144"/>
      <c r="G121" s="144"/>
      <c r="H121" s="144"/>
      <c r="I121" s="144"/>
      <c r="J121" s="144"/>
      <c r="K121" s="144"/>
      <c r="L121" s="144"/>
    </row>
    <row r="122" spans="2:12" ht="15" x14ac:dyDescent="0.4">
      <c r="B122" s="144"/>
      <c r="C122" s="144"/>
      <c r="D122" s="144"/>
      <c r="E122" s="144"/>
      <c r="F122" s="144"/>
      <c r="G122" s="144"/>
      <c r="H122" s="144"/>
      <c r="I122" s="144"/>
      <c r="J122" s="144"/>
      <c r="K122" s="144"/>
      <c r="L122" s="144"/>
    </row>
    <row r="123" spans="2:12" ht="15" x14ac:dyDescent="0.4">
      <c r="B123" s="144"/>
      <c r="C123" s="144"/>
      <c r="D123" s="144"/>
      <c r="E123" s="144"/>
      <c r="F123" s="144"/>
      <c r="G123" s="144"/>
      <c r="H123" s="144"/>
      <c r="I123" s="144"/>
      <c r="J123" s="144"/>
      <c r="K123" s="144"/>
      <c r="L123" s="144"/>
    </row>
    <row r="124" spans="2:12" ht="15" x14ac:dyDescent="0.4">
      <c r="B124" s="144"/>
      <c r="C124" s="144"/>
      <c r="D124" s="144"/>
      <c r="E124" s="144"/>
      <c r="F124" s="144"/>
      <c r="G124" s="144"/>
      <c r="H124" s="144"/>
      <c r="I124" s="144"/>
      <c r="J124" s="144"/>
      <c r="K124" s="144"/>
      <c r="L124" s="144"/>
    </row>
    <row r="125" spans="2:12" ht="15" x14ac:dyDescent="0.4">
      <c r="B125" s="144"/>
      <c r="C125" s="144"/>
      <c r="D125" s="144"/>
      <c r="E125" s="144"/>
      <c r="F125" s="144"/>
      <c r="G125" s="144"/>
      <c r="H125" s="144"/>
      <c r="I125" s="144"/>
      <c r="J125" s="144"/>
      <c r="K125" s="144"/>
      <c r="L125" s="144"/>
    </row>
    <row r="126" spans="2:12" ht="15" x14ac:dyDescent="0.4">
      <c r="B126" s="144"/>
      <c r="C126" s="144"/>
      <c r="D126" s="144"/>
      <c r="E126" s="144"/>
      <c r="F126" s="144"/>
      <c r="G126" s="144"/>
      <c r="H126" s="144"/>
      <c r="I126" s="144"/>
      <c r="J126" s="144"/>
      <c r="K126" s="144"/>
      <c r="L126" s="144"/>
    </row>
    <row r="127" spans="2:12" ht="15" x14ac:dyDescent="0.4">
      <c r="B127" s="144"/>
      <c r="C127" s="144"/>
      <c r="D127" s="144"/>
      <c r="E127" s="144"/>
      <c r="F127" s="144"/>
      <c r="G127" s="144"/>
      <c r="H127" s="144"/>
      <c r="I127" s="144"/>
      <c r="J127" s="144"/>
      <c r="K127" s="144"/>
      <c r="L127" s="144"/>
    </row>
    <row r="128" spans="2:12" ht="15" x14ac:dyDescent="0.4">
      <c r="B128" s="144"/>
      <c r="C128" s="144"/>
      <c r="D128" s="144"/>
      <c r="E128" s="144"/>
      <c r="F128" s="144"/>
      <c r="G128" s="144"/>
      <c r="H128" s="144"/>
      <c r="I128" s="144"/>
      <c r="J128" s="144"/>
      <c r="K128" s="144"/>
      <c r="L128" s="144"/>
    </row>
    <row r="129" spans="2:12" ht="15" x14ac:dyDescent="0.4">
      <c r="B129" s="144"/>
      <c r="C129" s="144"/>
      <c r="D129" s="144"/>
      <c r="E129" s="144"/>
      <c r="F129" s="144"/>
      <c r="G129" s="144"/>
      <c r="H129" s="144"/>
      <c r="I129" s="144"/>
      <c r="J129" s="144"/>
      <c r="K129" s="144"/>
      <c r="L129" s="144"/>
    </row>
    <row r="130" spans="2:12" ht="15" x14ac:dyDescent="0.4">
      <c r="B130" s="144"/>
      <c r="C130" s="144"/>
      <c r="D130" s="144"/>
      <c r="E130" s="144"/>
      <c r="F130" s="144"/>
      <c r="G130" s="144"/>
      <c r="H130" s="144"/>
      <c r="I130" s="144"/>
      <c r="J130" s="144"/>
      <c r="K130" s="144"/>
      <c r="L130" s="144"/>
    </row>
    <row r="131" spans="2:12" ht="15" x14ac:dyDescent="0.4">
      <c r="B131" s="144"/>
      <c r="C131" s="144"/>
      <c r="D131" s="144"/>
      <c r="E131" s="144"/>
      <c r="F131" s="144"/>
      <c r="G131" s="144"/>
      <c r="H131" s="144"/>
      <c r="I131" s="144"/>
      <c r="J131" s="144"/>
      <c r="K131" s="144"/>
      <c r="L131" s="144"/>
    </row>
    <row r="132" spans="2:12" ht="15" x14ac:dyDescent="0.4">
      <c r="B132" s="144"/>
      <c r="C132" s="144"/>
      <c r="D132" s="144"/>
      <c r="E132" s="144"/>
      <c r="F132" s="144"/>
      <c r="G132" s="144"/>
      <c r="H132" s="144"/>
      <c r="I132" s="144"/>
      <c r="J132" s="144"/>
      <c r="K132" s="144"/>
      <c r="L132" s="144"/>
    </row>
    <row r="133" spans="2:12" ht="15" x14ac:dyDescent="0.4">
      <c r="B133" s="144"/>
      <c r="C133" s="144"/>
      <c r="D133" s="144"/>
      <c r="E133" s="144"/>
      <c r="F133" s="144"/>
      <c r="G133" s="144"/>
      <c r="H133" s="144"/>
      <c r="I133" s="144"/>
      <c r="J133" s="144"/>
      <c r="K133" s="144"/>
      <c r="L133" s="144"/>
    </row>
    <row r="134" spans="2:12" ht="15" x14ac:dyDescent="0.4">
      <c r="B134" s="144"/>
      <c r="C134" s="144"/>
      <c r="D134" s="144"/>
      <c r="E134" s="144"/>
      <c r="F134" s="144"/>
      <c r="G134" s="144"/>
      <c r="H134" s="144"/>
      <c r="I134" s="144"/>
      <c r="J134" s="144"/>
      <c r="K134" s="144"/>
      <c r="L134" s="144"/>
    </row>
    <row r="135" spans="2:12" ht="15" x14ac:dyDescent="0.4">
      <c r="B135" s="144"/>
      <c r="C135" s="144"/>
      <c r="D135" s="144"/>
      <c r="E135" s="144"/>
      <c r="F135" s="144"/>
      <c r="G135" s="144"/>
      <c r="H135" s="144"/>
      <c r="I135" s="144"/>
      <c r="J135" s="144"/>
      <c r="K135" s="144"/>
      <c r="L135" s="144"/>
    </row>
    <row r="136" spans="2:12" ht="15" x14ac:dyDescent="0.4">
      <c r="B136" s="144"/>
      <c r="C136" s="144"/>
      <c r="D136" s="144"/>
      <c r="E136" s="144"/>
      <c r="F136" s="144"/>
      <c r="G136" s="144"/>
      <c r="H136" s="144"/>
      <c r="I136" s="144"/>
      <c r="J136" s="144"/>
      <c r="K136" s="144"/>
      <c r="L136" s="144"/>
    </row>
    <row r="137" spans="2:12" ht="15" x14ac:dyDescent="0.4">
      <c r="B137" s="144"/>
      <c r="C137" s="144"/>
      <c r="D137" s="144"/>
      <c r="E137" s="144"/>
      <c r="F137" s="144"/>
      <c r="G137" s="144"/>
      <c r="H137" s="144"/>
      <c r="I137" s="144"/>
      <c r="J137" s="144"/>
      <c r="K137" s="144"/>
      <c r="L137" s="144"/>
    </row>
    <row r="138" spans="2:12" ht="15" x14ac:dyDescent="0.4">
      <c r="B138" s="144"/>
      <c r="C138" s="144"/>
      <c r="D138" s="144"/>
      <c r="E138" s="144"/>
      <c r="F138" s="144"/>
      <c r="G138" s="144"/>
      <c r="H138" s="144"/>
      <c r="I138" s="144"/>
      <c r="J138" s="144"/>
      <c r="K138" s="144"/>
      <c r="L138" s="144"/>
    </row>
    <row r="139" spans="2:12" ht="15" x14ac:dyDescent="0.4">
      <c r="B139" s="144"/>
      <c r="C139" s="144"/>
      <c r="D139" s="144"/>
      <c r="E139" s="144"/>
      <c r="F139" s="144"/>
      <c r="G139" s="144"/>
      <c r="H139" s="144"/>
      <c r="I139" s="144"/>
      <c r="J139" s="144"/>
      <c r="K139" s="144"/>
      <c r="L139" s="144"/>
    </row>
    <row r="140" spans="2:12" ht="15" x14ac:dyDescent="0.4">
      <c r="B140" s="144"/>
      <c r="C140" s="144"/>
      <c r="D140" s="144"/>
      <c r="E140" s="144"/>
      <c r="F140" s="144"/>
      <c r="G140" s="144"/>
      <c r="H140" s="144"/>
      <c r="I140" s="144"/>
      <c r="J140" s="144"/>
      <c r="K140" s="144"/>
      <c r="L140" s="144"/>
    </row>
    <row r="141" spans="2:12" ht="15" x14ac:dyDescent="0.4">
      <c r="B141" s="144"/>
      <c r="C141" s="144"/>
      <c r="D141" s="144"/>
      <c r="E141" s="144"/>
      <c r="F141" s="144"/>
      <c r="G141" s="144"/>
      <c r="H141" s="144"/>
      <c r="I141" s="144"/>
      <c r="J141" s="144"/>
      <c r="K141" s="144"/>
      <c r="L141" s="144"/>
    </row>
    <row r="142" spans="2:12" ht="15" x14ac:dyDescent="0.4">
      <c r="B142" s="144"/>
      <c r="C142" s="144"/>
      <c r="D142" s="144"/>
      <c r="E142" s="144"/>
      <c r="F142" s="144"/>
      <c r="G142" s="144"/>
      <c r="H142" s="144"/>
      <c r="I142" s="144"/>
      <c r="J142" s="144"/>
      <c r="K142" s="144"/>
      <c r="L142" s="144"/>
    </row>
    <row r="143" spans="2:12" ht="15" x14ac:dyDescent="0.4">
      <c r="B143" s="144"/>
      <c r="C143" s="144"/>
      <c r="D143" s="144"/>
      <c r="E143" s="144"/>
      <c r="F143" s="144"/>
      <c r="G143" s="144"/>
      <c r="H143" s="144"/>
      <c r="I143" s="144"/>
      <c r="J143" s="144"/>
      <c r="K143" s="144"/>
      <c r="L143" s="144"/>
    </row>
    <row r="144" spans="2:12" ht="15" x14ac:dyDescent="0.4">
      <c r="B144" s="144"/>
      <c r="C144" s="144"/>
      <c r="D144" s="144"/>
      <c r="E144" s="144"/>
      <c r="F144" s="144"/>
      <c r="G144" s="144"/>
      <c r="H144" s="144"/>
      <c r="I144" s="144"/>
      <c r="J144" s="144"/>
      <c r="K144" s="144"/>
      <c r="L144" s="144"/>
    </row>
    <row r="145" spans="2:12" ht="15" x14ac:dyDescent="0.4">
      <c r="B145" s="144"/>
      <c r="C145" s="144"/>
      <c r="D145" s="144"/>
      <c r="E145" s="144"/>
      <c r="F145" s="144"/>
      <c r="G145" s="144"/>
      <c r="H145" s="144"/>
      <c r="I145" s="144"/>
      <c r="J145" s="144"/>
      <c r="K145" s="144"/>
      <c r="L145" s="144"/>
    </row>
    <row r="146" spans="2:12" ht="15" x14ac:dyDescent="0.4">
      <c r="B146" s="144"/>
      <c r="C146" s="144"/>
      <c r="D146" s="144"/>
      <c r="E146" s="144"/>
      <c r="F146" s="144"/>
      <c r="G146" s="144"/>
      <c r="H146" s="144"/>
      <c r="I146" s="144"/>
      <c r="J146" s="144"/>
      <c r="K146" s="144"/>
      <c r="L146" s="144"/>
    </row>
    <row r="147" spans="2:12" ht="15" x14ac:dyDescent="0.4">
      <c r="B147" s="144"/>
      <c r="C147" s="144"/>
      <c r="D147" s="144"/>
      <c r="E147" s="144"/>
      <c r="F147" s="144"/>
      <c r="G147" s="144"/>
      <c r="H147" s="144"/>
      <c r="I147" s="144"/>
      <c r="J147" s="144"/>
      <c r="K147" s="144"/>
      <c r="L147" s="144"/>
    </row>
    <row r="148" spans="2:12" ht="15" x14ac:dyDescent="0.4">
      <c r="B148" s="144"/>
      <c r="C148" s="144"/>
      <c r="D148" s="144"/>
      <c r="E148" s="144"/>
      <c r="F148" s="144"/>
      <c r="G148" s="144"/>
      <c r="H148" s="144"/>
      <c r="I148" s="144"/>
      <c r="J148" s="144"/>
      <c r="K148" s="144"/>
      <c r="L148" s="144"/>
    </row>
    <row r="149" spans="2:12" ht="15" x14ac:dyDescent="0.4">
      <c r="B149" s="144"/>
      <c r="C149" s="144"/>
      <c r="D149" s="144"/>
      <c r="E149" s="144"/>
      <c r="F149" s="144"/>
      <c r="G149" s="144"/>
      <c r="H149" s="144"/>
      <c r="I149" s="144"/>
      <c r="J149" s="144"/>
      <c r="K149" s="144"/>
      <c r="L149" s="144"/>
    </row>
    <row r="150" spans="2:12" ht="15" x14ac:dyDescent="0.4">
      <c r="B150" s="144"/>
      <c r="C150" s="144"/>
      <c r="D150" s="144"/>
      <c r="E150" s="144"/>
      <c r="F150" s="144"/>
      <c r="G150" s="144"/>
      <c r="H150" s="144"/>
      <c r="I150" s="144"/>
      <c r="J150" s="144"/>
      <c r="K150" s="144"/>
      <c r="L150" s="144"/>
    </row>
    <row r="151" spans="2:12" ht="15" x14ac:dyDescent="0.4">
      <c r="B151" s="144"/>
      <c r="C151" s="144"/>
      <c r="D151" s="144"/>
      <c r="E151" s="144"/>
      <c r="F151" s="144"/>
      <c r="G151" s="144"/>
      <c r="H151" s="144"/>
      <c r="I151" s="144"/>
      <c r="J151" s="144"/>
      <c r="K151" s="144"/>
      <c r="L151" s="144"/>
    </row>
    <row r="152" spans="2:12" ht="15" x14ac:dyDescent="0.4">
      <c r="B152" s="144"/>
      <c r="C152" s="144"/>
      <c r="D152" s="144"/>
      <c r="E152" s="144"/>
      <c r="F152" s="144"/>
      <c r="G152" s="144"/>
      <c r="H152" s="144"/>
      <c r="I152" s="144"/>
      <c r="J152" s="144"/>
      <c r="K152" s="144"/>
      <c r="L152" s="144"/>
    </row>
    <row r="153" spans="2:12" ht="15" x14ac:dyDescent="0.4">
      <c r="B153" s="144"/>
      <c r="C153" s="144"/>
      <c r="D153" s="144"/>
      <c r="E153" s="144"/>
      <c r="F153" s="144"/>
      <c r="G153" s="144"/>
      <c r="H153" s="144"/>
      <c r="I153" s="144"/>
      <c r="J153" s="144"/>
      <c r="K153" s="144"/>
      <c r="L153" s="144"/>
    </row>
    <row r="154" spans="2:12" ht="15" x14ac:dyDescent="0.4">
      <c r="B154" s="144"/>
      <c r="C154" s="144"/>
      <c r="D154" s="144"/>
      <c r="E154" s="144"/>
      <c r="F154" s="144"/>
      <c r="G154" s="144"/>
      <c r="H154" s="144"/>
      <c r="I154" s="144"/>
      <c r="J154" s="144"/>
      <c r="K154" s="144"/>
      <c r="L154" s="144"/>
    </row>
  </sheetData>
  <mergeCells count="2">
    <mergeCell ref="B1:L1"/>
    <mergeCell ref="B2:L2"/>
  </mergeCells>
  <pageMargins left="0.7" right="0.7" top="0.78740157499999996" bottom="0.78740157499999996" header="0.3" footer="0.3"/>
  <pageSetup paperSize="9" orientation="portrait" r:id="rId1"/>
  <headerFooter>
    <oddHeader>&amp;C&amp;"Jost"&amp;11&amp;K93979BInternal use&amp;1#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47"/>
  <sheetViews>
    <sheetView zoomScale="85" zoomScaleNormal="85" workbookViewId="0">
      <pane ySplit="11" topLeftCell="A135" activePane="bottomLeft" state="frozen"/>
      <selection pane="bottomLeft" activeCell="B1" sqref="B1:H1"/>
    </sheetView>
  </sheetViews>
  <sheetFormatPr defaultColWidth="11.453125" defaultRowHeight="14.5" x14ac:dyDescent="0.35"/>
  <cols>
    <col min="1" max="1" width="5.7265625" style="12" customWidth="1"/>
    <col min="2" max="2" width="60.7265625" style="52" customWidth="1"/>
    <col min="3" max="3" width="9.26953125" style="18" bestFit="1" customWidth="1"/>
    <col min="4" max="4" width="16.26953125" style="18" customWidth="1"/>
    <col min="5" max="6" width="13.7265625" style="19" customWidth="1"/>
    <col min="7" max="14" width="11.54296875" style="19" customWidth="1"/>
    <col min="15" max="16384" width="11.453125" style="12"/>
  </cols>
  <sheetData>
    <row r="1" spans="1:14" s="10" customFormat="1" ht="21" x14ac:dyDescent="0.35">
      <c r="A1" s="9"/>
      <c r="B1" s="126" t="s">
        <v>58</v>
      </c>
      <c r="C1" s="126"/>
      <c r="D1" s="126"/>
      <c r="E1" s="126"/>
      <c r="F1" s="126"/>
      <c r="G1" s="126"/>
      <c r="H1" s="126"/>
      <c r="I1" s="9"/>
    </row>
    <row r="2" spans="1:14" x14ac:dyDescent="0.35">
      <c r="A2" s="11"/>
      <c r="B2" s="127" t="s">
        <v>176</v>
      </c>
      <c r="C2" s="127"/>
      <c r="D2" s="127"/>
      <c r="E2" s="127"/>
      <c r="F2" s="127"/>
      <c r="G2" s="127"/>
      <c r="H2" s="127"/>
      <c r="I2" s="11"/>
      <c r="J2" s="12"/>
      <c r="K2" s="12"/>
      <c r="L2" s="12"/>
      <c r="M2" s="12"/>
      <c r="N2" s="12"/>
    </row>
    <row r="4" spans="1:14" s="13" customFormat="1" ht="26" x14ac:dyDescent="0.6">
      <c r="B4" s="14" t="e">
        <f ca="1">MID(CELL("dateiname",A1),SEARCH("]",CELL("dateiname",A1))+1,31)</f>
        <v>#VALUE!</v>
      </c>
      <c r="C4" s="15"/>
      <c r="D4" s="15"/>
      <c r="E4" s="16" t="s">
        <v>92</v>
      </c>
      <c r="F4" s="16"/>
      <c r="G4" s="16"/>
      <c r="H4" s="16"/>
      <c r="I4" s="16"/>
      <c r="J4" s="16"/>
      <c r="K4" s="16"/>
      <c r="L4" s="16"/>
      <c r="M4" s="16"/>
      <c r="N4" s="16"/>
    </row>
    <row r="6" spans="1:14" x14ac:dyDescent="0.35">
      <c r="B6" s="17" t="s">
        <v>49</v>
      </c>
    </row>
    <row r="7" spans="1:14" x14ac:dyDescent="0.35">
      <c r="B7" s="20" t="s">
        <v>48</v>
      </c>
    </row>
    <row r="8" spans="1:14" x14ac:dyDescent="0.35">
      <c r="B8" s="21" t="s">
        <v>91</v>
      </c>
    </row>
    <row r="9" spans="1:14" x14ac:dyDescent="0.35">
      <c r="B9" s="22" t="s">
        <v>90</v>
      </c>
    </row>
    <row r="10" spans="1:14" x14ac:dyDescent="0.35">
      <c r="B10" s="23" t="s">
        <v>265</v>
      </c>
    </row>
    <row r="12" spans="1:14" x14ac:dyDescent="0.35">
      <c r="B12" s="24" t="s">
        <v>188</v>
      </c>
    </row>
    <row r="13" spans="1:14" x14ac:dyDescent="0.35">
      <c r="B13" s="25" t="s">
        <v>189</v>
      </c>
      <c r="C13" s="26" t="s">
        <v>0</v>
      </c>
      <c r="D13" s="27"/>
    </row>
    <row r="14" spans="1:14" x14ac:dyDescent="0.35">
      <c r="B14" s="25" t="s">
        <v>190</v>
      </c>
      <c r="C14" s="26" t="s">
        <v>5</v>
      </c>
      <c r="D14" s="28"/>
      <c r="F14" s="29" t="s">
        <v>42</v>
      </c>
      <c r="G14" s="29" t="s">
        <v>41</v>
      </c>
    </row>
    <row r="15" spans="1:14" x14ac:dyDescent="0.35">
      <c r="B15" s="25" t="s">
        <v>191</v>
      </c>
      <c r="C15" s="26" t="s">
        <v>0</v>
      </c>
      <c r="D15" s="27"/>
    </row>
    <row r="16" spans="1:14" x14ac:dyDescent="0.35">
      <c r="B16" s="30" t="s">
        <v>192</v>
      </c>
      <c r="C16" s="26" t="s">
        <v>0</v>
      </c>
      <c r="D16" s="27"/>
    </row>
    <row r="17" spans="1:18" x14ac:dyDescent="0.35">
      <c r="B17" s="30" t="s">
        <v>193</v>
      </c>
      <c r="C17" s="26" t="s">
        <v>1</v>
      </c>
      <c r="D17" s="31"/>
    </row>
    <row r="18" spans="1:18" x14ac:dyDescent="0.35">
      <c r="B18" s="30" t="s">
        <v>194</v>
      </c>
      <c r="C18" s="26" t="s">
        <v>1</v>
      </c>
      <c r="D18" s="31"/>
    </row>
    <row r="19" spans="1:18" x14ac:dyDescent="0.35">
      <c r="B19" s="30" t="s">
        <v>195</v>
      </c>
      <c r="C19" s="26" t="s">
        <v>1</v>
      </c>
      <c r="D19" s="31"/>
    </row>
    <row r="20" spans="1:18" x14ac:dyDescent="0.35">
      <c r="B20" s="30" t="s">
        <v>196</v>
      </c>
      <c r="C20" s="26" t="s">
        <v>1</v>
      </c>
      <c r="D20" s="31"/>
    </row>
    <row r="21" spans="1:18" s="11" customFormat="1" x14ac:dyDescent="0.35">
      <c r="A21" s="32"/>
      <c r="B21" s="32" t="s">
        <v>73</v>
      </c>
      <c r="C21" s="33"/>
    </row>
    <row r="22" spans="1:18" x14ac:dyDescent="0.35">
      <c r="B22" s="34"/>
      <c r="D22" s="12"/>
      <c r="E22" s="12"/>
      <c r="F22" s="12"/>
      <c r="G22" s="12"/>
      <c r="H22" s="12"/>
      <c r="I22" s="12"/>
      <c r="J22" s="12"/>
      <c r="K22" s="12"/>
      <c r="L22" s="12"/>
      <c r="M22" s="12"/>
      <c r="N22" s="12"/>
    </row>
    <row r="23" spans="1:18" x14ac:dyDescent="0.35">
      <c r="B23" s="129" t="s">
        <v>20</v>
      </c>
      <c r="C23" s="130"/>
      <c r="D23" s="131"/>
      <c r="E23" s="12"/>
      <c r="F23" s="12"/>
      <c r="G23" s="12"/>
      <c r="H23" s="12"/>
      <c r="I23" s="12"/>
      <c r="J23" s="12"/>
      <c r="K23" s="12"/>
      <c r="L23" s="12"/>
      <c r="M23" s="12"/>
      <c r="N23" s="12"/>
    </row>
    <row r="24" spans="1:18" x14ac:dyDescent="0.35">
      <c r="B24" s="35" t="s">
        <v>139</v>
      </c>
      <c r="C24" s="36" t="s">
        <v>2</v>
      </c>
      <c r="D24" s="100" t="e">
        <f>D119</f>
        <v>#DIV/0!</v>
      </c>
      <c r="E24" s="12"/>
      <c r="F24" s="12"/>
      <c r="G24" s="12"/>
      <c r="H24" s="12"/>
      <c r="I24" s="12"/>
      <c r="J24" s="12"/>
      <c r="K24" s="12"/>
      <c r="L24" s="12"/>
      <c r="M24" s="12"/>
      <c r="N24" s="12"/>
    </row>
    <row r="25" spans="1:18" ht="29" x14ac:dyDescent="0.35">
      <c r="B25" s="37" t="s">
        <v>272</v>
      </c>
      <c r="C25" s="38" t="s">
        <v>266</v>
      </c>
      <c r="D25" s="101" t="e">
        <f>D126</f>
        <v>#DIV/0!</v>
      </c>
      <c r="E25" s="12"/>
      <c r="F25" s="12"/>
      <c r="G25" s="12"/>
      <c r="H25" s="12"/>
      <c r="I25" s="12"/>
      <c r="J25" s="12"/>
      <c r="K25" s="12"/>
      <c r="L25" s="12"/>
      <c r="M25" s="12"/>
      <c r="N25" s="12"/>
    </row>
    <row r="27" spans="1:18" x14ac:dyDescent="0.35">
      <c r="B27" s="112" t="s">
        <v>197</v>
      </c>
      <c r="C27" s="112"/>
      <c r="D27" s="112"/>
    </row>
    <row r="28" spans="1:18" x14ac:dyDescent="0.35">
      <c r="B28" s="37" t="s">
        <v>198</v>
      </c>
      <c r="C28" s="36" t="s">
        <v>2</v>
      </c>
      <c r="D28" s="100">
        <f>D96+D135</f>
        <v>0</v>
      </c>
    </row>
    <row r="29" spans="1:18" x14ac:dyDescent="0.35">
      <c r="B29" s="40" t="s">
        <v>199</v>
      </c>
      <c r="C29" s="124" t="s">
        <v>109</v>
      </c>
      <c r="D29" s="125"/>
      <c r="E29" s="41"/>
      <c r="F29" s="42" t="s">
        <v>78</v>
      </c>
      <c r="I29" s="12"/>
      <c r="J29" s="12"/>
      <c r="K29" s="12"/>
    </row>
    <row r="30" spans="1:18" x14ac:dyDescent="0.35">
      <c r="B30" s="43" t="s">
        <v>69</v>
      </c>
      <c r="C30" s="26" t="s">
        <v>5</v>
      </c>
      <c r="D30" s="44"/>
      <c r="F30" s="45" t="s">
        <v>41</v>
      </c>
      <c r="G30" s="45" t="s">
        <v>42</v>
      </c>
      <c r="H30" s="46"/>
      <c r="P30" s="45" t="s">
        <v>6</v>
      </c>
      <c r="Q30" s="45" t="s">
        <v>7</v>
      </c>
      <c r="R30" s="46"/>
    </row>
    <row r="31" spans="1:18" x14ac:dyDescent="0.35">
      <c r="B31" s="47" t="s">
        <v>70</v>
      </c>
      <c r="C31" s="26" t="s">
        <v>5</v>
      </c>
      <c r="D31" s="44"/>
      <c r="F31" s="48" t="s">
        <v>59</v>
      </c>
      <c r="G31" s="48" t="s">
        <v>60</v>
      </c>
      <c r="H31" s="48" t="s">
        <v>61</v>
      </c>
      <c r="P31" s="48" t="s">
        <v>8</v>
      </c>
      <c r="Q31" s="48" t="s">
        <v>9</v>
      </c>
      <c r="R31" s="48" t="s">
        <v>10</v>
      </c>
    </row>
    <row r="32" spans="1:18" x14ac:dyDescent="0.35">
      <c r="B32" s="47" t="s">
        <v>267</v>
      </c>
      <c r="C32" s="26" t="s">
        <v>5</v>
      </c>
      <c r="D32" s="44"/>
      <c r="F32" s="48" t="s">
        <v>62</v>
      </c>
      <c r="G32" s="48" t="s">
        <v>63</v>
      </c>
      <c r="H32" s="46"/>
      <c r="P32" s="48" t="s">
        <v>11</v>
      </c>
      <c r="Q32" s="48" t="s">
        <v>12</v>
      </c>
      <c r="R32" s="46"/>
    </row>
    <row r="33" spans="2:18" x14ac:dyDescent="0.35">
      <c r="B33" s="43" t="s">
        <v>269</v>
      </c>
      <c r="C33" s="26" t="s">
        <v>5</v>
      </c>
      <c r="D33" s="44"/>
      <c r="F33" s="45" t="s">
        <v>41</v>
      </c>
      <c r="G33" s="45" t="s">
        <v>42</v>
      </c>
      <c r="H33" s="46"/>
      <c r="P33" s="45" t="s">
        <v>6</v>
      </c>
      <c r="Q33" s="45" t="s">
        <v>7</v>
      </c>
      <c r="R33" s="46"/>
    </row>
    <row r="34" spans="2:18" x14ac:dyDescent="0.35">
      <c r="B34" s="47" t="s">
        <v>70</v>
      </c>
      <c r="C34" s="26" t="s">
        <v>5</v>
      </c>
      <c r="D34" s="44"/>
      <c r="F34" s="48" t="s">
        <v>59</v>
      </c>
      <c r="G34" s="48" t="s">
        <v>60</v>
      </c>
      <c r="H34" s="48" t="s">
        <v>61</v>
      </c>
      <c r="P34" s="48" t="s">
        <v>8</v>
      </c>
      <c r="Q34" s="48" t="s">
        <v>9</v>
      </c>
      <c r="R34" s="48" t="s">
        <v>10</v>
      </c>
    </row>
    <row r="35" spans="2:18" ht="29" x14ac:dyDescent="0.35">
      <c r="B35" s="47" t="s">
        <v>267</v>
      </c>
      <c r="C35" s="26" t="s">
        <v>5</v>
      </c>
      <c r="D35" s="44"/>
      <c r="F35" s="48" t="s">
        <v>64</v>
      </c>
      <c r="G35" s="48" t="s">
        <v>65</v>
      </c>
      <c r="H35" s="46"/>
      <c r="P35" s="48" t="s">
        <v>13</v>
      </c>
      <c r="Q35" s="48" t="s">
        <v>14</v>
      </c>
      <c r="R35" s="46"/>
    </row>
    <row r="36" spans="2:18" ht="29" x14ac:dyDescent="0.35">
      <c r="B36" s="47" t="s">
        <v>71</v>
      </c>
      <c r="C36" s="26" t="s">
        <v>5</v>
      </c>
      <c r="D36" s="44"/>
      <c r="F36" s="48" t="s">
        <v>66</v>
      </c>
      <c r="G36" s="48" t="s">
        <v>67</v>
      </c>
      <c r="H36" s="48" t="s">
        <v>68</v>
      </c>
      <c r="P36" s="48" t="s">
        <v>15</v>
      </c>
      <c r="Q36" s="48" t="s">
        <v>16</v>
      </c>
      <c r="R36" s="48" t="s">
        <v>17</v>
      </c>
    </row>
    <row r="37" spans="2:18" x14ac:dyDescent="0.35">
      <c r="B37" s="49" t="s">
        <v>76</v>
      </c>
      <c r="C37" s="26" t="s">
        <v>1</v>
      </c>
      <c r="D37" s="31"/>
      <c r="E37" s="19" t="s">
        <v>93</v>
      </c>
    </row>
    <row r="39" spans="2:18" x14ac:dyDescent="0.35">
      <c r="B39" s="112" t="s">
        <v>18</v>
      </c>
      <c r="C39" s="112"/>
      <c r="D39" s="112"/>
      <c r="F39" s="42" t="s">
        <v>78</v>
      </c>
    </row>
    <row r="40" spans="2:18" ht="43.5" x14ac:dyDescent="0.35">
      <c r="B40" s="50" t="s">
        <v>200</v>
      </c>
      <c r="C40" s="26" t="s">
        <v>5</v>
      </c>
      <c r="D40" s="44"/>
      <c r="E40" s="41"/>
      <c r="F40" s="51" t="s">
        <v>3</v>
      </c>
      <c r="G40" s="51" t="s">
        <v>4</v>
      </c>
      <c r="H40" s="48" t="s">
        <v>100</v>
      </c>
    </row>
    <row r="41" spans="2:18" x14ac:dyDescent="0.35">
      <c r="E41" s="41"/>
      <c r="F41" s="41"/>
      <c r="G41" s="41"/>
      <c r="H41" s="41"/>
    </row>
    <row r="42" spans="2:18" x14ac:dyDescent="0.35">
      <c r="B42" s="112" t="s">
        <v>19</v>
      </c>
      <c r="C42" s="112"/>
      <c r="D42" s="112"/>
      <c r="F42" s="42" t="s">
        <v>78</v>
      </c>
      <c r="G42" s="41"/>
      <c r="H42" s="41"/>
    </row>
    <row r="43" spans="2:18" x14ac:dyDescent="0.35">
      <c r="B43" s="53" t="s">
        <v>184</v>
      </c>
      <c r="C43" s="26" t="s">
        <v>5</v>
      </c>
      <c r="D43" s="44"/>
      <c r="E43" s="41"/>
      <c r="F43" s="51" t="s">
        <v>275</v>
      </c>
      <c r="G43" s="51" t="s">
        <v>276</v>
      </c>
      <c r="H43" s="51" t="s">
        <v>277</v>
      </c>
      <c r="I43" s="51" t="s">
        <v>278</v>
      </c>
      <c r="J43" s="54"/>
      <c r="K43" s="54"/>
      <c r="L43" s="54"/>
      <c r="M43" s="54"/>
      <c r="N43" s="54"/>
    </row>
    <row r="44" spans="2:18" ht="29" x14ac:dyDescent="0.35">
      <c r="B44" s="50" t="s">
        <v>185</v>
      </c>
      <c r="C44" s="26" t="s">
        <v>5</v>
      </c>
      <c r="D44" s="44"/>
      <c r="E44" s="41"/>
      <c r="F44" s="48" t="s">
        <v>95</v>
      </c>
      <c r="G44" s="48" t="s">
        <v>94</v>
      </c>
      <c r="H44" s="48" t="s">
        <v>99</v>
      </c>
      <c r="I44" s="48" t="s">
        <v>96</v>
      </c>
      <c r="J44" s="48" t="s">
        <v>97</v>
      </c>
      <c r="K44" s="48" t="s">
        <v>98</v>
      </c>
    </row>
    <row r="45" spans="2:18" x14ac:dyDescent="0.35">
      <c r="B45" s="50" t="s">
        <v>268</v>
      </c>
      <c r="C45" s="26" t="s">
        <v>1</v>
      </c>
      <c r="D45" s="31"/>
      <c r="E45" s="41"/>
      <c r="F45" s="41"/>
      <c r="G45" s="41"/>
      <c r="H45" s="41"/>
      <c r="I45" s="41"/>
      <c r="J45" s="41"/>
      <c r="K45" s="41"/>
      <c r="L45" s="41"/>
    </row>
    <row r="46" spans="2:18" x14ac:dyDescent="0.35">
      <c r="E46" s="41"/>
      <c r="F46" s="41"/>
      <c r="G46" s="41"/>
      <c r="H46" s="41"/>
      <c r="I46" s="41"/>
      <c r="J46" s="55"/>
      <c r="K46" s="55"/>
      <c r="L46" s="55"/>
      <c r="M46" s="55"/>
      <c r="N46" s="55"/>
    </row>
    <row r="47" spans="2:18" x14ac:dyDescent="0.35">
      <c r="B47" s="128" t="s">
        <v>263</v>
      </c>
      <c r="C47" s="128"/>
      <c r="D47" s="128"/>
      <c r="O47" s="55"/>
    </row>
    <row r="48" spans="2:18" x14ac:dyDescent="0.35">
      <c r="B48" s="37" t="s">
        <v>264</v>
      </c>
      <c r="C48" s="36" t="s">
        <v>2</v>
      </c>
      <c r="D48" s="100">
        <f>D154</f>
        <v>0</v>
      </c>
      <c r="K48" s="55"/>
    </row>
    <row r="49" spans="2:18" x14ac:dyDescent="0.35">
      <c r="B49" s="57" t="s">
        <v>199</v>
      </c>
      <c r="C49" s="132" t="s">
        <v>109</v>
      </c>
      <c r="D49" s="133"/>
      <c r="E49" s="41"/>
      <c r="F49" s="42" t="s">
        <v>79</v>
      </c>
      <c r="I49" s="12"/>
      <c r="J49" s="12"/>
      <c r="K49" s="12"/>
    </row>
    <row r="50" spans="2:18" x14ac:dyDescent="0.35">
      <c r="B50" s="43" t="s">
        <v>69</v>
      </c>
      <c r="C50" s="26" t="s">
        <v>5</v>
      </c>
      <c r="D50" s="44"/>
      <c r="F50" s="45" t="s">
        <v>41</v>
      </c>
      <c r="G50" s="45" t="s">
        <v>42</v>
      </c>
      <c r="H50" s="46"/>
      <c r="P50" s="45" t="s">
        <v>6</v>
      </c>
      <c r="Q50" s="45" t="s">
        <v>7</v>
      </c>
      <c r="R50" s="46"/>
    </row>
    <row r="51" spans="2:18" x14ac:dyDescent="0.35">
      <c r="B51" s="47" t="s">
        <v>70</v>
      </c>
      <c r="C51" s="26" t="s">
        <v>5</v>
      </c>
      <c r="D51" s="44"/>
      <c r="F51" s="48" t="s">
        <v>59</v>
      </c>
      <c r="G51" s="48" t="s">
        <v>60</v>
      </c>
      <c r="H51" s="48" t="s">
        <v>61</v>
      </c>
      <c r="P51" s="48" t="s">
        <v>8</v>
      </c>
      <c r="Q51" s="48" t="s">
        <v>9</v>
      </c>
      <c r="R51" s="48" t="s">
        <v>10</v>
      </c>
    </row>
    <row r="52" spans="2:18" x14ac:dyDescent="0.35">
      <c r="B52" s="47" t="s">
        <v>267</v>
      </c>
      <c r="C52" s="26" t="s">
        <v>5</v>
      </c>
      <c r="D52" s="44"/>
      <c r="F52" s="48" t="s">
        <v>62</v>
      </c>
      <c r="G52" s="48" t="s">
        <v>63</v>
      </c>
      <c r="H52" s="46"/>
      <c r="P52" s="48" t="s">
        <v>11</v>
      </c>
      <c r="Q52" s="48" t="s">
        <v>12</v>
      </c>
      <c r="R52" s="46"/>
    </row>
    <row r="53" spans="2:18" x14ac:dyDescent="0.35">
      <c r="B53" s="43" t="s">
        <v>269</v>
      </c>
      <c r="C53" s="26" t="s">
        <v>5</v>
      </c>
      <c r="D53" s="44"/>
      <c r="F53" s="45" t="s">
        <v>41</v>
      </c>
      <c r="G53" s="45" t="s">
        <v>42</v>
      </c>
      <c r="H53" s="46"/>
      <c r="P53" s="45" t="s">
        <v>6</v>
      </c>
      <c r="Q53" s="45" t="s">
        <v>7</v>
      </c>
      <c r="R53" s="46"/>
    </row>
    <row r="54" spans="2:18" x14ac:dyDescent="0.35">
      <c r="B54" s="47" t="s">
        <v>70</v>
      </c>
      <c r="C54" s="26" t="s">
        <v>5</v>
      </c>
      <c r="D54" s="44"/>
      <c r="F54" s="48" t="s">
        <v>59</v>
      </c>
      <c r="G54" s="48" t="s">
        <v>60</v>
      </c>
      <c r="H54" s="48" t="s">
        <v>61</v>
      </c>
      <c r="P54" s="48" t="s">
        <v>8</v>
      </c>
      <c r="Q54" s="48" t="s">
        <v>9</v>
      </c>
      <c r="R54" s="48" t="s">
        <v>10</v>
      </c>
    </row>
    <row r="55" spans="2:18" ht="29" x14ac:dyDescent="0.35">
      <c r="B55" s="47" t="s">
        <v>267</v>
      </c>
      <c r="C55" s="26" t="s">
        <v>5</v>
      </c>
      <c r="D55" s="44"/>
      <c r="F55" s="48" t="s">
        <v>64</v>
      </c>
      <c r="G55" s="48" t="s">
        <v>65</v>
      </c>
      <c r="H55" s="46"/>
      <c r="P55" s="48" t="s">
        <v>13</v>
      </c>
      <c r="Q55" s="48" t="s">
        <v>14</v>
      </c>
      <c r="R55" s="46"/>
    </row>
    <row r="56" spans="2:18" ht="29" x14ac:dyDescent="0.35">
      <c r="B56" s="47" t="s">
        <v>71</v>
      </c>
      <c r="C56" s="26" t="s">
        <v>5</v>
      </c>
      <c r="D56" s="44"/>
      <c r="F56" s="48" t="s">
        <v>66</v>
      </c>
      <c r="G56" s="48" t="s">
        <v>67</v>
      </c>
      <c r="H56" s="48" t="s">
        <v>68</v>
      </c>
      <c r="P56" s="48" t="s">
        <v>15</v>
      </c>
      <c r="Q56" s="48" t="s">
        <v>16</v>
      </c>
      <c r="R56" s="48" t="s">
        <v>17</v>
      </c>
    </row>
    <row r="57" spans="2:18" x14ac:dyDescent="0.35">
      <c r="B57" s="49" t="s">
        <v>76</v>
      </c>
      <c r="C57" s="26" t="s">
        <v>1</v>
      </c>
      <c r="D57" s="31"/>
      <c r="E57" s="19" t="s">
        <v>93</v>
      </c>
    </row>
    <row r="59" spans="2:18" x14ac:dyDescent="0.35">
      <c r="B59" s="115" t="s">
        <v>201</v>
      </c>
      <c r="C59" s="115"/>
      <c r="D59" s="115"/>
      <c r="F59" s="42" t="s">
        <v>89</v>
      </c>
    </row>
    <row r="60" spans="2:18" x14ac:dyDescent="0.35">
      <c r="B60" s="35" t="s">
        <v>37</v>
      </c>
      <c r="C60" s="36" t="s">
        <v>21</v>
      </c>
      <c r="D60" s="59"/>
    </row>
    <row r="61" spans="2:18" x14ac:dyDescent="0.35">
      <c r="B61" s="50" t="s">
        <v>270</v>
      </c>
      <c r="C61" s="26" t="s">
        <v>1</v>
      </c>
      <c r="D61" s="26"/>
      <c r="E61" s="19" t="s">
        <v>72</v>
      </c>
    </row>
    <row r="63" spans="2:18" x14ac:dyDescent="0.35">
      <c r="B63" s="128" t="s">
        <v>38</v>
      </c>
      <c r="C63" s="128"/>
      <c r="D63" s="128"/>
      <c r="F63" s="42" t="s">
        <v>79</v>
      </c>
    </row>
    <row r="64" spans="2:18" ht="43.5" x14ac:dyDescent="0.35">
      <c r="B64" s="50" t="s">
        <v>202</v>
      </c>
      <c r="C64" s="26" t="s">
        <v>5</v>
      </c>
      <c r="D64" s="44"/>
      <c r="E64" s="41"/>
      <c r="F64" s="48" t="s">
        <v>3</v>
      </c>
      <c r="G64" s="48" t="s">
        <v>4</v>
      </c>
      <c r="H64" s="48" t="s">
        <v>100</v>
      </c>
    </row>
    <row r="65" spans="2:15" x14ac:dyDescent="0.35">
      <c r="E65" s="41"/>
      <c r="G65" s="41"/>
      <c r="H65" s="41"/>
    </row>
    <row r="66" spans="2:15" x14ac:dyDescent="0.35">
      <c r="B66" s="128" t="s">
        <v>39</v>
      </c>
      <c r="C66" s="128"/>
      <c r="D66" s="128"/>
      <c r="F66" s="42" t="s">
        <v>79</v>
      </c>
      <c r="G66" s="41"/>
      <c r="H66" s="41"/>
    </row>
    <row r="67" spans="2:15" x14ac:dyDescent="0.35">
      <c r="B67" s="53" t="s">
        <v>187</v>
      </c>
      <c r="C67" s="26" t="s">
        <v>5</v>
      </c>
      <c r="D67" s="44"/>
      <c r="E67" s="41"/>
      <c r="F67" s="51" t="s">
        <v>275</v>
      </c>
      <c r="G67" s="51" t="s">
        <v>276</v>
      </c>
      <c r="H67" s="51" t="s">
        <v>277</v>
      </c>
      <c r="I67" s="51" t="s">
        <v>278</v>
      </c>
      <c r="J67" s="54"/>
      <c r="K67" s="54"/>
      <c r="L67" s="54"/>
      <c r="M67" s="54"/>
      <c r="N67" s="54"/>
      <c r="O67" s="60"/>
    </row>
    <row r="68" spans="2:15" ht="29" x14ac:dyDescent="0.35">
      <c r="B68" s="50" t="s">
        <v>185</v>
      </c>
      <c r="C68" s="26" t="s">
        <v>5</v>
      </c>
      <c r="D68" s="44"/>
      <c r="E68" s="41"/>
      <c r="F68" s="48" t="s">
        <v>95</v>
      </c>
      <c r="G68" s="48" t="s">
        <v>94</v>
      </c>
      <c r="H68" s="48" t="s">
        <v>99</v>
      </c>
      <c r="I68" s="48" t="s">
        <v>96</v>
      </c>
      <c r="J68" s="48" t="s">
        <v>97</v>
      </c>
      <c r="K68" s="48" t="s">
        <v>98</v>
      </c>
    </row>
    <row r="69" spans="2:15" x14ac:dyDescent="0.35">
      <c r="B69" s="50" t="s">
        <v>186</v>
      </c>
      <c r="C69" s="26" t="s">
        <v>1</v>
      </c>
      <c r="D69" s="31"/>
      <c r="E69" s="41"/>
      <c r="F69" s="41"/>
      <c r="G69" s="41"/>
      <c r="H69" s="41"/>
      <c r="I69" s="41"/>
      <c r="J69" s="41"/>
      <c r="K69" s="41"/>
      <c r="L69" s="41"/>
    </row>
    <row r="70" spans="2:15" x14ac:dyDescent="0.35">
      <c r="E70" s="41"/>
      <c r="F70" s="41"/>
      <c r="G70" s="41"/>
      <c r="H70" s="41"/>
      <c r="I70" s="41"/>
      <c r="J70" s="55"/>
      <c r="K70" s="55"/>
      <c r="L70" s="55"/>
      <c r="M70" s="55"/>
      <c r="N70" s="55"/>
    </row>
    <row r="71" spans="2:15" ht="30" customHeight="1" x14ac:dyDescent="0.35">
      <c r="B71" s="116" t="s">
        <v>271</v>
      </c>
      <c r="C71" s="116"/>
      <c r="D71" s="116"/>
    </row>
    <row r="72" spans="2:15" ht="15" customHeight="1" x14ac:dyDescent="0.35">
      <c r="B72" s="117"/>
      <c r="C72" s="117"/>
      <c r="D72" s="117"/>
    </row>
    <row r="73" spans="2:15" x14ac:dyDescent="0.35">
      <c r="B73" s="117"/>
      <c r="C73" s="117"/>
      <c r="D73" s="117"/>
    </row>
    <row r="74" spans="2:15" x14ac:dyDescent="0.35">
      <c r="B74" s="117"/>
      <c r="C74" s="117"/>
      <c r="D74" s="117"/>
    </row>
    <row r="75" spans="2:15" x14ac:dyDescent="0.35">
      <c r="B75" s="117"/>
      <c r="C75" s="117"/>
      <c r="D75" s="117"/>
    </row>
    <row r="76" spans="2:15" x14ac:dyDescent="0.35">
      <c r="B76" s="117"/>
      <c r="C76" s="117"/>
      <c r="D76" s="117"/>
    </row>
    <row r="78" spans="2:15" s="11" customFormat="1" x14ac:dyDescent="0.35">
      <c r="B78" s="32" t="s">
        <v>74</v>
      </c>
      <c r="C78" s="33"/>
    </row>
    <row r="80" spans="2:15" ht="43.5" x14ac:dyDescent="0.35">
      <c r="B80" s="61" t="s">
        <v>203</v>
      </c>
      <c r="C80" s="62" t="s">
        <v>123</v>
      </c>
      <c r="D80" s="63" t="s">
        <v>205</v>
      </c>
      <c r="E80" s="63" t="s">
        <v>206</v>
      </c>
      <c r="F80" s="63" t="s">
        <v>207</v>
      </c>
      <c r="G80" s="63" t="s">
        <v>208</v>
      </c>
      <c r="H80" s="63" t="s">
        <v>209</v>
      </c>
    </row>
    <row r="81" spans="2:9" x14ac:dyDescent="0.35">
      <c r="B81" s="64" t="s">
        <v>204</v>
      </c>
      <c r="C81" s="65"/>
      <c r="D81" s="62" t="s">
        <v>40</v>
      </c>
      <c r="E81" s="62" t="s">
        <v>2</v>
      </c>
      <c r="F81" s="62" t="s">
        <v>124</v>
      </c>
      <c r="G81" s="62" t="s">
        <v>40</v>
      </c>
      <c r="H81" s="62" t="s">
        <v>40</v>
      </c>
    </row>
    <row r="82" spans="2:9" x14ac:dyDescent="0.35">
      <c r="B82" s="66"/>
      <c r="C82" s="67" t="s">
        <v>114</v>
      </c>
      <c r="D82" s="68">
        <v>1</v>
      </c>
      <c r="E82" s="102">
        <f>IF(ISBLANK(D82),"",D82/$D$90)</f>
        <v>0.33333333333333331</v>
      </c>
      <c r="F82" s="68"/>
      <c r="G82" s="102">
        <f>IF(F82="yes",0,E82/(1-D$96))</f>
        <v>0.33333333333333331</v>
      </c>
      <c r="H82" s="101">
        <f>IF(ISBLANK(G82),"",G82*$D$94/$D$93)</f>
        <v>17.543859649122805</v>
      </c>
      <c r="I82" s="19" t="s">
        <v>125</v>
      </c>
    </row>
    <row r="83" spans="2:9" x14ac:dyDescent="0.35">
      <c r="B83" s="53"/>
      <c r="C83" s="69" t="s">
        <v>115</v>
      </c>
      <c r="D83" s="68">
        <v>2</v>
      </c>
      <c r="E83" s="102">
        <f t="shared" ref="E83:E89" si="0">IF(ISBLANK(D83),"",D83/$D$90)</f>
        <v>0.66666666666666663</v>
      </c>
      <c r="F83" s="68"/>
      <c r="G83" s="102">
        <f t="shared" ref="G83" si="1">IF(F83="yes",0,E83/(1-D$96))</f>
        <v>0.66666666666666663</v>
      </c>
      <c r="H83" s="101">
        <f>IF(ISBLANK(G83),"",G83*$D$94/$D$93)</f>
        <v>35.087719298245609</v>
      </c>
      <c r="I83" s="19" t="s">
        <v>125</v>
      </c>
    </row>
    <row r="84" spans="2:9" x14ac:dyDescent="0.35">
      <c r="B84" s="53"/>
      <c r="C84" s="69" t="s">
        <v>116</v>
      </c>
      <c r="D84" s="68"/>
      <c r="E84" s="102" t="str">
        <f t="shared" si="0"/>
        <v/>
      </c>
      <c r="F84" s="68"/>
      <c r="G84" s="102"/>
      <c r="H84" s="101"/>
    </row>
    <row r="85" spans="2:9" x14ac:dyDescent="0.35">
      <c r="B85" s="53"/>
      <c r="C85" s="69" t="s">
        <v>117</v>
      </c>
      <c r="D85" s="68"/>
      <c r="E85" s="102" t="str">
        <f t="shared" si="0"/>
        <v/>
      </c>
      <c r="F85" s="68"/>
      <c r="G85" s="102" t="str">
        <f t="shared" ref="G85:G89" si="2">IF(ISBLANK(D85),"",IF(F85="ja",0,E85/D$96))</f>
        <v/>
      </c>
      <c r="H85" s="101"/>
    </row>
    <row r="86" spans="2:9" x14ac:dyDescent="0.35">
      <c r="B86" s="53"/>
      <c r="C86" s="69" t="s">
        <v>118</v>
      </c>
      <c r="D86" s="68"/>
      <c r="E86" s="102" t="str">
        <f t="shared" si="0"/>
        <v/>
      </c>
      <c r="F86" s="68"/>
      <c r="G86" s="102" t="str">
        <f t="shared" si="2"/>
        <v/>
      </c>
      <c r="H86" s="101"/>
    </row>
    <row r="87" spans="2:9" x14ac:dyDescent="0.35">
      <c r="B87" s="53"/>
      <c r="C87" s="69" t="s">
        <v>119</v>
      </c>
      <c r="D87" s="68"/>
      <c r="E87" s="102" t="str">
        <f t="shared" si="0"/>
        <v/>
      </c>
      <c r="F87" s="68"/>
      <c r="G87" s="102" t="str">
        <f t="shared" si="2"/>
        <v/>
      </c>
      <c r="H87" s="101"/>
    </row>
    <row r="88" spans="2:9" x14ac:dyDescent="0.35">
      <c r="B88" s="53"/>
      <c r="C88" s="69" t="s">
        <v>120</v>
      </c>
      <c r="D88" s="68"/>
      <c r="E88" s="102" t="str">
        <f t="shared" si="0"/>
        <v/>
      </c>
      <c r="F88" s="68"/>
      <c r="G88" s="102" t="str">
        <f t="shared" si="2"/>
        <v/>
      </c>
      <c r="H88" s="101"/>
    </row>
    <row r="89" spans="2:9" x14ac:dyDescent="0.35">
      <c r="B89" s="53"/>
      <c r="C89" s="69" t="s">
        <v>121</v>
      </c>
      <c r="D89" s="68"/>
      <c r="E89" s="102" t="str">
        <f t="shared" si="0"/>
        <v/>
      </c>
      <c r="F89" s="68"/>
      <c r="G89" s="102" t="str">
        <f t="shared" si="2"/>
        <v/>
      </c>
      <c r="H89" s="101"/>
    </row>
    <row r="90" spans="2:9" x14ac:dyDescent="0.35">
      <c r="B90" s="53" t="s">
        <v>122</v>
      </c>
      <c r="C90" s="26" t="s">
        <v>40</v>
      </c>
      <c r="D90" s="101">
        <f>SUM(D82:D89)</f>
        <v>3</v>
      </c>
      <c r="E90" s="103">
        <f>SUM(E82:E89)</f>
        <v>1</v>
      </c>
      <c r="F90" s="102">
        <f>SUMIF(F82:F89,"yes",E82:E89)</f>
        <v>0</v>
      </c>
      <c r="G90" s="103">
        <f>SUM(G82:G89)</f>
        <v>1</v>
      </c>
      <c r="H90" s="104">
        <f>SUM(H82:H89)</f>
        <v>52.631578947368411</v>
      </c>
    </row>
    <row r="92" spans="2:9" x14ac:dyDescent="0.35">
      <c r="B92" s="118" t="s">
        <v>210</v>
      </c>
      <c r="C92" s="118"/>
      <c r="D92" s="118"/>
    </row>
    <row r="93" spans="2:9" x14ac:dyDescent="0.35">
      <c r="B93" s="66" t="s">
        <v>211</v>
      </c>
      <c r="C93" s="70" t="s">
        <v>2</v>
      </c>
      <c r="D93" s="71">
        <v>0.95</v>
      </c>
    </row>
    <row r="94" spans="2:9" x14ac:dyDescent="0.35">
      <c r="B94" s="53" t="s">
        <v>212</v>
      </c>
      <c r="C94" s="26" t="s">
        <v>40</v>
      </c>
      <c r="D94" s="68">
        <v>50</v>
      </c>
    </row>
    <row r="95" spans="2:9" x14ac:dyDescent="0.35">
      <c r="B95" s="53" t="s">
        <v>213</v>
      </c>
      <c r="C95" s="26" t="s">
        <v>40</v>
      </c>
      <c r="D95" s="101">
        <f>H90</f>
        <v>52.631578947368411</v>
      </c>
    </row>
    <row r="96" spans="2:9" x14ac:dyDescent="0.35">
      <c r="B96" s="72" t="s">
        <v>214</v>
      </c>
      <c r="C96" s="73" t="s">
        <v>2</v>
      </c>
      <c r="D96" s="105">
        <f>F90</f>
        <v>0</v>
      </c>
      <c r="E96" s="19" t="s">
        <v>75</v>
      </c>
    </row>
    <row r="98" spans="2:14" x14ac:dyDescent="0.35">
      <c r="B98" s="119" t="s">
        <v>215</v>
      </c>
      <c r="C98" s="119"/>
      <c r="D98" s="119"/>
    </row>
    <row r="99" spans="2:14" x14ac:dyDescent="0.35">
      <c r="B99" s="74" t="s">
        <v>216</v>
      </c>
      <c r="C99" s="59" t="s">
        <v>5</v>
      </c>
      <c r="D99" s="75"/>
      <c r="F99" s="29" t="s">
        <v>44</v>
      </c>
      <c r="G99" s="29" t="s">
        <v>45</v>
      </c>
    </row>
    <row r="100" spans="2:14" x14ac:dyDescent="0.35">
      <c r="B100" s="76" t="s">
        <v>217</v>
      </c>
      <c r="C100" s="59" t="s">
        <v>5</v>
      </c>
      <c r="D100" s="75"/>
      <c r="F100" s="29" t="s">
        <v>42</v>
      </c>
      <c r="G100" s="29" t="s">
        <v>41</v>
      </c>
    </row>
    <row r="101" spans="2:14" x14ac:dyDescent="0.35">
      <c r="B101" s="76" t="s">
        <v>218</v>
      </c>
      <c r="C101" s="59" t="s">
        <v>5</v>
      </c>
      <c r="D101" s="75"/>
      <c r="F101" s="29" t="s">
        <v>42</v>
      </c>
      <c r="G101" s="29" t="s">
        <v>41</v>
      </c>
    </row>
    <row r="102" spans="2:14" x14ac:dyDescent="0.35">
      <c r="B102" s="12"/>
      <c r="E102" s="12"/>
      <c r="F102" s="12"/>
      <c r="G102" s="12"/>
      <c r="H102" s="12"/>
      <c r="I102" s="12"/>
      <c r="J102" s="12"/>
      <c r="K102" s="12"/>
      <c r="L102" s="12"/>
      <c r="M102" s="12"/>
      <c r="N102" s="12"/>
    </row>
    <row r="103" spans="2:14" x14ac:dyDescent="0.35">
      <c r="B103" s="120" t="s">
        <v>219</v>
      </c>
      <c r="C103" s="119"/>
      <c r="D103" s="119"/>
    </row>
    <row r="104" spans="2:14" x14ac:dyDescent="0.35">
      <c r="B104" s="53" t="s">
        <v>220</v>
      </c>
      <c r="C104" s="26" t="s">
        <v>40</v>
      </c>
      <c r="D104" s="68"/>
    </row>
    <row r="105" spans="2:14" x14ac:dyDescent="0.35">
      <c r="B105" s="12"/>
      <c r="E105" s="12"/>
      <c r="F105" s="12"/>
      <c r="G105" s="12"/>
      <c r="H105" s="12"/>
      <c r="I105" s="12"/>
      <c r="J105" s="12"/>
      <c r="K105" s="12"/>
      <c r="L105" s="12"/>
      <c r="M105" s="12"/>
      <c r="N105" s="12"/>
    </row>
    <row r="106" spans="2:14" x14ac:dyDescent="0.35">
      <c r="B106" s="120" t="s">
        <v>221</v>
      </c>
      <c r="C106" s="120"/>
      <c r="D106" s="120"/>
    </row>
    <row r="107" spans="2:14" ht="15" customHeight="1" x14ac:dyDescent="0.35">
      <c r="B107" s="121"/>
      <c r="C107" s="121"/>
      <c r="D107" s="121"/>
    </row>
    <row r="108" spans="2:14" x14ac:dyDescent="0.35">
      <c r="B108" s="121"/>
      <c r="C108" s="121"/>
      <c r="D108" s="121"/>
    </row>
    <row r="109" spans="2:14" x14ac:dyDescent="0.35">
      <c r="B109" s="77"/>
      <c r="C109" s="77"/>
      <c r="D109" s="77"/>
    </row>
    <row r="110" spans="2:14" x14ac:dyDescent="0.35">
      <c r="B110" s="122" t="s">
        <v>129</v>
      </c>
      <c r="C110" s="123"/>
      <c r="D110" s="78" t="s">
        <v>260</v>
      </c>
      <c r="E110" s="78" t="s">
        <v>261</v>
      </c>
      <c r="F110" s="79" t="s">
        <v>153</v>
      </c>
    </row>
    <row r="111" spans="2:14" x14ac:dyDescent="0.35">
      <c r="B111" s="53" t="s">
        <v>135</v>
      </c>
      <c r="C111" s="31" t="s">
        <v>40</v>
      </c>
      <c r="D111" s="80"/>
      <c r="E111" s="80"/>
      <c r="F111" s="80"/>
    </row>
    <row r="112" spans="2:14" x14ac:dyDescent="0.35">
      <c r="B112" s="53" t="s">
        <v>137</v>
      </c>
      <c r="C112" s="31" t="s">
        <v>40</v>
      </c>
      <c r="D112" s="80"/>
      <c r="E112" s="80"/>
      <c r="F112" s="80"/>
    </row>
    <row r="113" spans="2:7" x14ac:dyDescent="0.35">
      <c r="B113" s="50" t="s">
        <v>138</v>
      </c>
      <c r="C113" s="26" t="s">
        <v>40</v>
      </c>
      <c r="D113" s="81"/>
      <c r="E113" s="81"/>
      <c r="F113" s="81"/>
    </row>
    <row r="114" spans="2:7" x14ac:dyDescent="0.35">
      <c r="B114" s="50" t="s">
        <v>154</v>
      </c>
      <c r="C114" s="26" t="s">
        <v>40</v>
      </c>
      <c r="D114" s="106">
        <f>D113-D112</f>
        <v>0</v>
      </c>
      <c r="E114" s="106">
        <f>E113-E112</f>
        <v>0</v>
      </c>
      <c r="F114" s="106">
        <f>F113-F112</f>
        <v>0</v>
      </c>
    </row>
    <row r="115" spans="2:7" x14ac:dyDescent="0.35">
      <c r="B115" s="50" t="s">
        <v>155</v>
      </c>
      <c r="C115" s="26" t="s">
        <v>130</v>
      </c>
      <c r="D115" s="106" t="e">
        <f>D114/D111</f>
        <v>#DIV/0!</v>
      </c>
      <c r="E115" s="106" t="e">
        <f>E114/E111</f>
        <v>#DIV/0!</v>
      </c>
      <c r="F115" s="106" t="e">
        <f>F114/F111</f>
        <v>#DIV/0!</v>
      </c>
    </row>
    <row r="116" spans="2:7" x14ac:dyDescent="0.35">
      <c r="B116" s="50" t="s">
        <v>262</v>
      </c>
      <c r="C116" s="26" t="s">
        <v>130</v>
      </c>
      <c r="D116" s="106" t="e">
        <f>AVERAGE(D115:E115)</f>
        <v>#DIV/0!</v>
      </c>
      <c r="E116" s="12"/>
    </row>
    <row r="117" spans="2:7" x14ac:dyDescent="0.35">
      <c r="B117" s="50" t="s">
        <v>136</v>
      </c>
      <c r="C117" s="26" t="s">
        <v>127</v>
      </c>
      <c r="D117" s="82">
        <v>25</v>
      </c>
      <c r="E117" s="12"/>
    </row>
    <row r="118" spans="2:7" ht="29" x14ac:dyDescent="0.35">
      <c r="B118" s="35" t="s">
        <v>139</v>
      </c>
      <c r="C118" s="38" t="s">
        <v>183</v>
      </c>
      <c r="D118" s="106" t="e">
        <f>(IF(D116-F115&gt;0,(D116-F115)/D117*1000000,0))</f>
        <v>#DIV/0!</v>
      </c>
      <c r="E118" s="12"/>
    </row>
    <row r="119" spans="2:7" x14ac:dyDescent="0.35">
      <c r="B119" s="35" t="s">
        <v>156</v>
      </c>
      <c r="C119" s="36" t="s">
        <v>2</v>
      </c>
      <c r="D119" s="107" t="e">
        <f>D118/1000</f>
        <v>#DIV/0!</v>
      </c>
      <c r="E119" s="12"/>
    </row>
    <row r="121" spans="2:7" x14ac:dyDescent="0.35">
      <c r="B121" s="83" t="s">
        <v>152</v>
      </c>
      <c r="C121" s="84"/>
      <c r="D121" s="78" t="s">
        <v>260</v>
      </c>
      <c r="E121" s="78" t="s">
        <v>261</v>
      </c>
      <c r="F121" s="79" t="s">
        <v>153</v>
      </c>
    </row>
    <row r="122" spans="2:7" x14ac:dyDescent="0.35">
      <c r="B122" s="53" t="s">
        <v>136</v>
      </c>
      <c r="C122" s="26" t="s">
        <v>127</v>
      </c>
      <c r="D122" s="59">
        <f>D94/2</f>
        <v>25</v>
      </c>
      <c r="E122" s="59">
        <v>25</v>
      </c>
      <c r="F122" s="59"/>
    </row>
    <row r="123" spans="2:7" x14ac:dyDescent="0.35">
      <c r="B123" s="53" t="s">
        <v>134</v>
      </c>
      <c r="C123" s="26" t="s">
        <v>131</v>
      </c>
      <c r="D123" s="68" t="s">
        <v>132</v>
      </c>
      <c r="E123" s="68" t="s">
        <v>132</v>
      </c>
      <c r="F123" s="68" t="s">
        <v>273</v>
      </c>
    </row>
    <row r="124" spans="2:7" x14ac:dyDescent="0.35">
      <c r="B124" s="53" t="s">
        <v>133</v>
      </c>
      <c r="C124" s="26" t="s">
        <v>131</v>
      </c>
      <c r="D124" s="85"/>
      <c r="E124" s="85"/>
      <c r="F124" s="85"/>
    </row>
    <row r="125" spans="2:7" x14ac:dyDescent="0.35">
      <c r="B125" s="53" t="s">
        <v>274</v>
      </c>
      <c r="C125" s="26" t="s">
        <v>131</v>
      </c>
      <c r="D125" s="108" t="e">
        <f>AVERAGE(D124:E124)</f>
        <v>#DIV/0!</v>
      </c>
    </row>
    <row r="126" spans="2:7" ht="29" x14ac:dyDescent="0.35">
      <c r="B126" s="37" t="s">
        <v>128</v>
      </c>
      <c r="C126" s="38" t="s">
        <v>183</v>
      </c>
      <c r="D126" s="108" t="e">
        <f>D125/D122</f>
        <v>#DIV/0!</v>
      </c>
    </row>
    <row r="127" spans="2:7" x14ac:dyDescent="0.35">
      <c r="B127" s="53" t="s">
        <v>171</v>
      </c>
      <c r="C127" s="31"/>
      <c r="D127" s="29"/>
      <c r="F127" s="29" t="s">
        <v>42</v>
      </c>
      <c r="G127" s="29" t="s">
        <v>41</v>
      </c>
    </row>
    <row r="128" spans="2:7" x14ac:dyDescent="0.35">
      <c r="B128" s="77"/>
      <c r="C128" s="77"/>
      <c r="D128" s="77"/>
    </row>
    <row r="129" spans="2:14" x14ac:dyDescent="0.35">
      <c r="B129" s="112" t="s">
        <v>222</v>
      </c>
      <c r="C129" s="112"/>
      <c r="D129" s="112"/>
    </row>
    <row r="130" spans="2:14" x14ac:dyDescent="0.35">
      <c r="B130" s="76" t="s">
        <v>223</v>
      </c>
      <c r="C130" s="59" t="s">
        <v>40</v>
      </c>
      <c r="D130" s="85">
        <v>50</v>
      </c>
      <c r="E130" s="86" t="s">
        <v>47</v>
      </c>
      <c r="F130" s="86"/>
      <c r="G130" s="12"/>
      <c r="H130" s="12"/>
      <c r="I130" s="12"/>
      <c r="J130" s="12"/>
      <c r="K130" s="12"/>
      <c r="L130" s="12"/>
      <c r="M130" s="12"/>
      <c r="N130" s="12"/>
    </row>
    <row r="131" spans="2:14" x14ac:dyDescent="0.35">
      <c r="B131" s="87" t="s">
        <v>224</v>
      </c>
      <c r="C131" s="26" t="s">
        <v>43</v>
      </c>
      <c r="D131" s="26"/>
      <c r="E131" s="19" t="s">
        <v>46</v>
      </c>
    </row>
    <row r="132" spans="2:14" x14ac:dyDescent="0.35">
      <c r="B132" s="76" t="s">
        <v>225</v>
      </c>
      <c r="C132" s="59" t="s">
        <v>40</v>
      </c>
      <c r="D132" s="88"/>
    </row>
    <row r="133" spans="2:14" x14ac:dyDescent="0.35">
      <c r="B133" s="74" t="s">
        <v>50</v>
      </c>
      <c r="C133" s="59" t="s">
        <v>2</v>
      </c>
      <c r="D133" s="100">
        <f>D132/D130</f>
        <v>0</v>
      </c>
    </row>
    <row r="134" spans="2:14" x14ac:dyDescent="0.35">
      <c r="B134" s="76" t="s">
        <v>226</v>
      </c>
      <c r="C134" s="59" t="s">
        <v>40</v>
      </c>
      <c r="D134" s="101">
        <f>D130-D132</f>
        <v>50</v>
      </c>
      <c r="E134" s="86" t="s">
        <v>77</v>
      </c>
    </row>
    <row r="135" spans="2:14" x14ac:dyDescent="0.35">
      <c r="B135" s="89" t="s">
        <v>227</v>
      </c>
      <c r="C135" s="90" t="s">
        <v>2</v>
      </c>
      <c r="D135" s="107">
        <f>D133*(1-D96)</f>
        <v>0</v>
      </c>
    </row>
    <row r="136" spans="2:14" x14ac:dyDescent="0.35">
      <c r="B136" s="39" t="s">
        <v>199</v>
      </c>
      <c r="C136" s="113" t="s">
        <v>109</v>
      </c>
      <c r="D136" s="114"/>
      <c r="E136" s="19" t="s">
        <v>81</v>
      </c>
    </row>
    <row r="137" spans="2:14" x14ac:dyDescent="0.35">
      <c r="B137" s="91"/>
    </row>
    <row r="138" spans="2:14" x14ac:dyDescent="0.35">
      <c r="B138" s="112" t="s">
        <v>228</v>
      </c>
      <c r="C138" s="112"/>
      <c r="D138" s="112"/>
    </row>
    <row r="139" spans="2:14" x14ac:dyDescent="0.35">
      <c r="B139" s="74" t="s">
        <v>229</v>
      </c>
      <c r="C139" s="59" t="s">
        <v>40</v>
      </c>
      <c r="D139" s="26"/>
    </row>
    <row r="140" spans="2:14" x14ac:dyDescent="0.35">
      <c r="B140" s="74" t="s">
        <v>230</v>
      </c>
      <c r="C140" s="59" t="s">
        <v>2</v>
      </c>
      <c r="D140" s="71"/>
    </row>
    <row r="141" spans="2:14" x14ac:dyDescent="0.35">
      <c r="B141" s="53" t="s">
        <v>231</v>
      </c>
      <c r="C141" s="26" t="s">
        <v>40</v>
      </c>
      <c r="D141" s="68"/>
    </row>
    <row r="142" spans="2:14" x14ac:dyDescent="0.35">
      <c r="B142" s="53" t="s">
        <v>232</v>
      </c>
      <c r="C142" s="26" t="s">
        <v>40</v>
      </c>
      <c r="D142" s="68"/>
    </row>
    <row r="143" spans="2:14" x14ac:dyDescent="0.35">
      <c r="B143" s="53" t="s">
        <v>233</v>
      </c>
      <c r="C143" s="26" t="s">
        <v>40</v>
      </c>
      <c r="D143" s="68"/>
    </row>
    <row r="144" spans="2:14" x14ac:dyDescent="0.35">
      <c r="B144" s="92"/>
    </row>
    <row r="145" spans="2:8" x14ac:dyDescent="0.35">
      <c r="B145" s="93" t="s">
        <v>18</v>
      </c>
      <c r="C145" s="113" t="s">
        <v>80</v>
      </c>
      <c r="D145" s="114"/>
      <c r="E145" s="19" t="s">
        <v>83</v>
      </c>
    </row>
    <row r="146" spans="2:8" x14ac:dyDescent="0.35">
      <c r="B146" s="93" t="s">
        <v>19</v>
      </c>
      <c r="C146" s="113" t="s">
        <v>80</v>
      </c>
      <c r="D146" s="114"/>
      <c r="E146" s="19" t="s">
        <v>84</v>
      </c>
      <c r="F146" s="41"/>
      <c r="G146" s="41"/>
      <c r="H146" s="41"/>
    </row>
    <row r="147" spans="2:8" x14ac:dyDescent="0.35">
      <c r="B147" s="92"/>
    </row>
    <row r="148" spans="2:8" x14ac:dyDescent="0.35">
      <c r="B148" s="94" t="s">
        <v>234</v>
      </c>
    </row>
    <row r="149" spans="2:8" x14ac:dyDescent="0.35">
      <c r="B149" s="76" t="s">
        <v>223</v>
      </c>
      <c r="C149" s="59" t="s">
        <v>40</v>
      </c>
      <c r="D149" s="85">
        <v>20</v>
      </c>
      <c r="E149" s="86"/>
    </row>
    <row r="150" spans="2:8" x14ac:dyDescent="0.35">
      <c r="B150" s="87" t="s">
        <v>235</v>
      </c>
      <c r="C150" s="26" t="s">
        <v>43</v>
      </c>
      <c r="D150" s="26"/>
      <c r="E150" s="19" t="s">
        <v>46</v>
      </c>
    </row>
    <row r="151" spans="2:8" x14ac:dyDescent="0.35">
      <c r="B151" s="76" t="s">
        <v>236</v>
      </c>
      <c r="C151" s="59" t="s">
        <v>40</v>
      </c>
      <c r="D151" s="88"/>
    </row>
    <row r="152" spans="2:8" x14ac:dyDescent="0.35">
      <c r="B152" s="74" t="s">
        <v>52</v>
      </c>
      <c r="C152" s="59" t="s">
        <v>2</v>
      </c>
      <c r="D152" s="100">
        <f>D151/D149</f>
        <v>0</v>
      </c>
    </row>
    <row r="153" spans="2:8" x14ac:dyDescent="0.35">
      <c r="B153" s="76" t="s">
        <v>237</v>
      </c>
      <c r="C153" s="59" t="s">
        <v>40</v>
      </c>
      <c r="D153" s="101">
        <f>D149-D151</f>
        <v>20</v>
      </c>
      <c r="E153" s="86"/>
    </row>
    <row r="154" spans="2:8" x14ac:dyDescent="0.35">
      <c r="B154" s="89" t="s">
        <v>238</v>
      </c>
      <c r="C154" s="90" t="s">
        <v>2</v>
      </c>
      <c r="D154" s="107">
        <f>D152*(1-D133)*(1-D96)</f>
        <v>0</v>
      </c>
    </row>
    <row r="155" spans="2:8" x14ac:dyDescent="0.35">
      <c r="B155" s="56" t="s">
        <v>199</v>
      </c>
      <c r="C155" s="113" t="s">
        <v>109</v>
      </c>
      <c r="D155" s="114"/>
      <c r="E155" s="19" t="s">
        <v>82</v>
      </c>
    </row>
    <row r="156" spans="2:8" x14ac:dyDescent="0.35">
      <c r="B156" s="92"/>
    </row>
    <row r="157" spans="2:8" x14ac:dyDescent="0.35">
      <c r="B157" s="56" t="s">
        <v>239</v>
      </c>
    </row>
    <row r="158" spans="2:8" x14ac:dyDescent="0.35">
      <c r="B158" s="53" t="s">
        <v>240</v>
      </c>
      <c r="C158" s="26" t="s">
        <v>40</v>
      </c>
      <c r="D158" s="68"/>
    </row>
    <row r="159" spans="2:8" x14ac:dyDescent="0.35">
      <c r="B159" s="53" t="s">
        <v>241</v>
      </c>
      <c r="C159" s="26" t="s">
        <v>40</v>
      </c>
      <c r="D159" s="68"/>
    </row>
    <row r="160" spans="2:8" x14ac:dyDescent="0.35">
      <c r="B160" s="92"/>
    </row>
    <row r="161" spans="2:14" x14ac:dyDescent="0.35">
      <c r="B161" s="93" t="s">
        <v>18</v>
      </c>
      <c r="C161" s="113" t="s">
        <v>80</v>
      </c>
      <c r="D161" s="114"/>
      <c r="E161" s="19" t="s">
        <v>85</v>
      </c>
    </row>
    <row r="162" spans="2:14" x14ac:dyDescent="0.35">
      <c r="B162" s="93" t="s">
        <v>19</v>
      </c>
      <c r="C162" s="113" t="s">
        <v>80</v>
      </c>
      <c r="D162" s="114"/>
      <c r="E162" s="19" t="s">
        <v>86</v>
      </c>
      <c r="F162" s="41"/>
      <c r="G162" s="41"/>
      <c r="H162" s="41"/>
    </row>
    <row r="163" spans="2:14" x14ac:dyDescent="0.35">
      <c r="B163" s="12"/>
      <c r="D163" s="12"/>
      <c r="E163" s="12"/>
      <c r="F163" s="12"/>
      <c r="G163" s="12"/>
      <c r="H163" s="12"/>
      <c r="I163" s="12"/>
      <c r="J163" s="12"/>
      <c r="K163" s="12"/>
      <c r="L163" s="12"/>
      <c r="M163" s="12"/>
      <c r="N163" s="12"/>
    </row>
    <row r="164" spans="2:14" x14ac:dyDescent="0.35">
      <c r="B164" s="95" t="s">
        <v>242</v>
      </c>
    </row>
    <row r="165" spans="2:14" x14ac:dyDescent="0.35">
      <c r="B165" s="76" t="s">
        <v>243</v>
      </c>
      <c r="C165" s="59" t="s">
        <v>40</v>
      </c>
      <c r="D165" s="68">
        <v>5</v>
      </c>
      <c r="E165" s="86" t="s">
        <v>87</v>
      </c>
    </row>
    <row r="166" spans="2:14" x14ac:dyDescent="0.35">
      <c r="B166" s="76" t="s">
        <v>244</v>
      </c>
      <c r="C166" s="59" t="s">
        <v>110</v>
      </c>
      <c r="D166" s="68">
        <v>10</v>
      </c>
      <c r="E166" s="96" t="s">
        <v>111</v>
      </c>
    </row>
    <row r="167" spans="2:14" x14ac:dyDescent="0.35">
      <c r="B167" s="87" t="s">
        <v>245</v>
      </c>
      <c r="C167" s="26" t="s">
        <v>43</v>
      </c>
      <c r="D167" s="26"/>
      <c r="E167" s="19" t="s">
        <v>46</v>
      </c>
    </row>
    <row r="168" spans="2:14" x14ac:dyDescent="0.35">
      <c r="B168" s="76" t="s">
        <v>246</v>
      </c>
      <c r="C168" s="59" t="s">
        <v>40</v>
      </c>
      <c r="D168" s="68">
        <v>5</v>
      </c>
      <c r="E168" s="86" t="s">
        <v>87</v>
      </c>
      <c r="F168" s="12"/>
      <c r="G168" s="12"/>
      <c r="H168" s="12"/>
      <c r="I168" s="12"/>
      <c r="J168" s="12"/>
      <c r="K168" s="12"/>
      <c r="L168" s="12"/>
      <c r="M168" s="12"/>
      <c r="N168" s="12"/>
    </row>
    <row r="169" spans="2:14" x14ac:dyDescent="0.35">
      <c r="B169" s="76" t="s">
        <v>247</v>
      </c>
      <c r="C169" s="59" t="s">
        <v>110</v>
      </c>
      <c r="D169" s="68">
        <v>10</v>
      </c>
      <c r="E169" s="96" t="s">
        <v>111</v>
      </c>
    </row>
    <row r="170" spans="2:14" x14ac:dyDescent="0.35">
      <c r="B170" s="87" t="s">
        <v>248</v>
      </c>
      <c r="C170" s="26" t="s">
        <v>43</v>
      </c>
      <c r="D170" s="59"/>
      <c r="E170" s="19" t="s">
        <v>46</v>
      </c>
      <c r="F170" s="12"/>
      <c r="G170" s="12"/>
      <c r="H170" s="12"/>
      <c r="I170" s="12"/>
      <c r="J170" s="12"/>
      <c r="K170" s="12"/>
      <c r="L170" s="12"/>
      <c r="M170" s="12"/>
      <c r="N170" s="12"/>
    </row>
    <row r="171" spans="2:14" x14ac:dyDescent="0.35">
      <c r="B171" s="12"/>
      <c r="E171" s="12"/>
      <c r="F171" s="12"/>
      <c r="G171" s="12"/>
      <c r="H171" s="12"/>
      <c r="I171" s="12"/>
      <c r="J171" s="12"/>
      <c r="K171" s="12"/>
      <c r="L171" s="12"/>
      <c r="M171" s="12"/>
      <c r="N171" s="12"/>
    </row>
    <row r="172" spans="2:14" x14ac:dyDescent="0.35">
      <c r="B172" s="115" t="s">
        <v>249</v>
      </c>
      <c r="C172" s="115"/>
      <c r="D172" s="115"/>
      <c r="F172" s="42" t="s">
        <v>88</v>
      </c>
      <c r="G172" s="12"/>
      <c r="H172" s="12"/>
      <c r="I172" s="12"/>
      <c r="J172" s="12"/>
      <c r="K172" s="12"/>
      <c r="L172" s="12"/>
      <c r="M172" s="12"/>
      <c r="N172" s="12"/>
    </row>
    <row r="173" spans="2:14" x14ac:dyDescent="0.35">
      <c r="B173" s="35" t="s">
        <v>37</v>
      </c>
      <c r="C173" s="36" t="s">
        <v>21</v>
      </c>
      <c r="D173" s="109">
        <f>D60</f>
        <v>0</v>
      </c>
      <c r="E173" s="12"/>
      <c r="F173" s="12"/>
      <c r="G173" s="12"/>
      <c r="H173" s="12"/>
      <c r="I173" s="12"/>
      <c r="J173" s="12"/>
      <c r="K173" s="12"/>
      <c r="L173" s="12"/>
      <c r="M173" s="12"/>
      <c r="N173" s="12"/>
    </row>
    <row r="174" spans="2:14" x14ac:dyDescent="0.35">
      <c r="B174" s="50" t="s">
        <v>250</v>
      </c>
      <c r="C174" s="26" t="s">
        <v>1</v>
      </c>
      <c r="D174" s="109">
        <f>D61</f>
        <v>0</v>
      </c>
      <c r="E174" s="12"/>
      <c r="F174" s="12"/>
      <c r="G174" s="12"/>
      <c r="H174" s="12"/>
      <c r="I174" s="12"/>
      <c r="J174" s="12"/>
      <c r="K174" s="12"/>
      <c r="L174" s="12"/>
      <c r="M174" s="12"/>
      <c r="N174" s="12"/>
    </row>
    <row r="175" spans="2:14" x14ac:dyDescent="0.35">
      <c r="B175" s="58" t="s">
        <v>251</v>
      </c>
      <c r="C175" s="97"/>
      <c r="D175" s="97" t="s">
        <v>253</v>
      </c>
    </row>
    <row r="176" spans="2:14" x14ac:dyDescent="0.35">
      <c r="B176" s="50" t="s">
        <v>23</v>
      </c>
      <c r="C176" s="26" t="s">
        <v>21</v>
      </c>
      <c r="D176" s="59"/>
    </row>
    <row r="177" spans="2:4" x14ac:dyDescent="0.35">
      <c r="B177" s="53" t="s">
        <v>22</v>
      </c>
      <c r="C177" s="26" t="s">
        <v>21</v>
      </c>
      <c r="D177" s="59"/>
    </row>
    <row r="178" spans="2:4" x14ac:dyDescent="0.35">
      <c r="B178" s="53" t="s">
        <v>24</v>
      </c>
      <c r="C178" s="26" t="s">
        <v>21</v>
      </c>
      <c r="D178" s="59"/>
    </row>
    <row r="179" spans="2:4" x14ac:dyDescent="0.35">
      <c r="B179" s="53" t="s">
        <v>25</v>
      </c>
      <c r="C179" s="26" t="s">
        <v>21</v>
      </c>
      <c r="D179" s="59"/>
    </row>
    <row r="180" spans="2:4" x14ac:dyDescent="0.35">
      <c r="B180" s="53" t="s">
        <v>26</v>
      </c>
      <c r="C180" s="26" t="s">
        <v>21</v>
      </c>
      <c r="D180" s="59"/>
    </row>
    <row r="181" spans="2:4" x14ac:dyDescent="0.35">
      <c r="B181" s="53" t="s">
        <v>27</v>
      </c>
      <c r="C181" s="26" t="s">
        <v>21</v>
      </c>
      <c r="D181" s="59"/>
    </row>
    <row r="182" spans="2:4" x14ac:dyDescent="0.35">
      <c r="B182" s="53" t="s">
        <v>28</v>
      </c>
      <c r="C182" s="26" t="s">
        <v>21</v>
      </c>
      <c r="D182" s="59"/>
    </row>
    <row r="183" spans="2:4" x14ac:dyDescent="0.35">
      <c r="B183" s="53" t="s">
        <v>29</v>
      </c>
      <c r="C183" s="26" t="s">
        <v>21</v>
      </c>
      <c r="D183" s="59"/>
    </row>
    <row r="184" spans="2:4" x14ac:dyDescent="0.35">
      <c r="B184" s="53" t="s">
        <v>30</v>
      </c>
      <c r="C184" s="26" t="s">
        <v>21</v>
      </c>
      <c r="D184" s="59"/>
    </row>
    <row r="185" spans="2:4" x14ac:dyDescent="0.35">
      <c r="B185" s="53" t="s">
        <v>31</v>
      </c>
      <c r="C185" s="26" t="s">
        <v>21</v>
      </c>
      <c r="D185" s="59"/>
    </row>
    <row r="186" spans="2:4" x14ac:dyDescent="0.35">
      <c r="B186" s="53" t="s">
        <v>32</v>
      </c>
      <c r="C186" s="26" t="s">
        <v>21</v>
      </c>
      <c r="D186" s="59"/>
    </row>
    <row r="187" spans="2:4" x14ac:dyDescent="0.35">
      <c r="B187" s="53" t="s">
        <v>33</v>
      </c>
      <c r="C187" s="26" t="s">
        <v>21</v>
      </c>
      <c r="D187" s="59"/>
    </row>
    <row r="188" spans="2:4" x14ac:dyDescent="0.35">
      <c r="B188" s="53" t="s">
        <v>34</v>
      </c>
      <c r="C188" s="26" t="s">
        <v>21</v>
      </c>
      <c r="D188" s="59"/>
    </row>
    <row r="189" spans="2:4" x14ac:dyDescent="0.35">
      <c r="B189" s="53" t="s">
        <v>35</v>
      </c>
      <c r="C189" s="26" t="s">
        <v>21</v>
      </c>
      <c r="D189" s="59"/>
    </row>
    <row r="190" spans="2:4" x14ac:dyDescent="0.35">
      <c r="B190" s="53" t="s">
        <v>36</v>
      </c>
      <c r="C190" s="26" t="s">
        <v>21</v>
      </c>
      <c r="D190" s="59"/>
    </row>
    <row r="191" spans="2:4" x14ac:dyDescent="0.35">
      <c r="B191" s="50" t="s">
        <v>37</v>
      </c>
      <c r="C191" s="26" t="s">
        <v>21</v>
      </c>
      <c r="D191" s="59"/>
    </row>
    <row r="193" spans="2:4" x14ac:dyDescent="0.35">
      <c r="B193" s="111" t="s">
        <v>252</v>
      </c>
      <c r="C193" s="111"/>
      <c r="D193" s="111"/>
    </row>
    <row r="194" spans="2:4" x14ac:dyDescent="0.35">
      <c r="B194" s="50" t="s">
        <v>37</v>
      </c>
      <c r="C194" s="26" t="s">
        <v>21</v>
      </c>
      <c r="D194" s="59"/>
    </row>
    <row r="195" spans="2:4" x14ac:dyDescent="0.35">
      <c r="B195" s="50" t="s">
        <v>250</v>
      </c>
      <c r="C195" s="26" t="s">
        <v>1</v>
      </c>
      <c r="D195" s="59"/>
    </row>
    <row r="196" spans="2:4" x14ac:dyDescent="0.35">
      <c r="B196" s="98" t="s">
        <v>251</v>
      </c>
      <c r="C196" s="99"/>
      <c r="D196" s="99" t="s">
        <v>254</v>
      </c>
    </row>
    <row r="197" spans="2:4" x14ac:dyDescent="0.35">
      <c r="B197" s="50" t="s">
        <v>23</v>
      </c>
      <c r="C197" s="26" t="s">
        <v>21</v>
      </c>
      <c r="D197" s="59"/>
    </row>
    <row r="198" spans="2:4" x14ac:dyDescent="0.35">
      <c r="B198" s="53" t="s">
        <v>22</v>
      </c>
      <c r="C198" s="26" t="s">
        <v>21</v>
      </c>
      <c r="D198" s="59"/>
    </row>
    <row r="199" spans="2:4" x14ac:dyDescent="0.35">
      <c r="B199" s="53" t="s">
        <v>24</v>
      </c>
      <c r="C199" s="26" t="s">
        <v>21</v>
      </c>
      <c r="D199" s="59"/>
    </row>
    <row r="200" spans="2:4" x14ac:dyDescent="0.35">
      <c r="B200" s="53" t="s">
        <v>25</v>
      </c>
      <c r="C200" s="26" t="s">
        <v>21</v>
      </c>
      <c r="D200" s="59"/>
    </row>
    <row r="201" spans="2:4" x14ac:dyDescent="0.35">
      <c r="B201" s="53" t="s">
        <v>26</v>
      </c>
      <c r="C201" s="26" t="s">
        <v>21</v>
      </c>
      <c r="D201" s="59"/>
    </row>
    <row r="202" spans="2:4" x14ac:dyDescent="0.35">
      <c r="B202" s="53" t="s">
        <v>27</v>
      </c>
      <c r="C202" s="26" t="s">
        <v>21</v>
      </c>
      <c r="D202" s="59"/>
    </row>
    <row r="203" spans="2:4" x14ac:dyDescent="0.35">
      <c r="B203" s="53" t="s">
        <v>28</v>
      </c>
      <c r="C203" s="26" t="s">
        <v>21</v>
      </c>
      <c r="D203" s="59"/>
    </row>
    <row r="204" spans="2:4" x14ac:dyDescent="0.35">
      <c r="B204" s="53" t="s">
        <v>29</v>
      </c>
      <c r="C204" s="26" t="s">
        <v>21</v>
      </c>
      <c r="D204" s="59"/>
    </row>
    <row r="205" spans="2:4" x14ac:dyDescent="0.35">
      <c r="B205" s="53" t="s">
        <v>30</v>
      </c>
      <c r="C205" s="26" t="s">
        <v>21</v>
      </c>
      <c r="D205" s="59"/>
    </row>
    <row r="206" spans="2:4" x14ac:dyDescent="0.35">
      <c r="B206" s="53" t="s">
        <v>31</v>
      </c>
      <c r="C206" s="26" t="s">
        <v>21</v>
      </c>
      <c r="D206" s="59"/>
    </row>
    <row r="207" spans="2:4" x14ac:dyDescent="0.35">
      <c r="B207" s="53" t="s">
        <v>32</v>
      </c>
      <c r="C207" s="26" t="s">
        <v>21</v>
      </c>
      <c r="D207" s="59"/>
    </row>
    <row r="208" spans="2:4" x14ac:dyDescent="0.35">
      <c r="B208" s="53" t="s">
        <v>33</v>
      </c>
      <c r="C208" s="26" t="s">
        <v>21</v>
      </c>
      <c r="D208" s="59"/>
    </row>
    <row r="209" spans="2:4" x14ac:dyDescent="0.35">
      <c r="B209" s="53" t="s">
        <v>34</v>
      </c>
      <c r="C209" s="26" t="s">
        <v>21</v>
      </c>
      <c r="D209" s="59"/>
    </row>
    <row r="210" spans="2:4" x14ac:dyDescent="0.35">
      <c r="B210" s="53" t="s">
        <v>35</v>
      </c>
      <c r="C210" s="26" t="s">
        <v>21</v>
      </c>
      <c r="D210" s="59"/>
    </row>
    <row r="211" spans="2:4" x14ac:dyDescent="0.35">
      <c r="B211" s="53" t="s">
        <v>36</v>
      </c>
      <c r="C211" s="26" t="s">
        <v>21</v>
      </c>
      <c r="D211" s="59"/>
    </row>
    <row r="212" spans="2:4" x14ac:dyDescent="0.35">
      <c r="B212" s="50" t="s">
        <v>37</v>
      </c>
      <c r="C212" s="26" t="s">
        <v>21</v>
      </c>
      <c r="D212" s="59"/>
    </row>
    <row r="214" spans="2:4" x14ac:dyDescent="0.35">
      <c r="B214" s="111" t="s">
        <v>252</v>
      </c>
      <c r="C214" s="111"/>
      <c r="D214" s="111"/>
    </row>
    <row r="215" spans="2:4" x14ac:dyDescent="0.35">
      <c r="B215" s="50" t="s">
        <v>37</v>
      </c>
      <c r="C215" s="26" t="s">
        <v>21</v>
      </c>
      <c r="D215" s="59"/>
    </row>
    <row r="216" spans="2:4" x14ac:dyDescent="0.35">
      <c r="B216" s="50" t="s">
        <v>250</v>
      </c>
      <c r="C216" s="26" t="s">
        <v>1</v>
      </c>
      <c r="D216" s="59"/>
    </row>
    <row r="217" spans="2:4" x14ac:dyDescent="0.35">
      <c r="B217" s="98" t="s">
        <v>251</v>
      </c>
      <c r="C217" s="99"/>
      <c r="D217" s="99" t="s">
        <v>255</v>
      </c>
    </row>
    <row r="218" spans="2:4" x14ac:dyDescent="0.35">
      <c r="B218" s="50" t="s">
        <v>23</v>
      </c>
      <c r="C218" s="26" t="s">
        <v>21</v>
      </c>
      <c r="D218" s="59"/>
    </row>
    <row r="219" spans="2:4" x14ac:dyDescent="0.35">
      <c r="B219" s="53" t="s">
        <v>22</v>
      </c>
      <c r="C219" s="26" t="s">
        <v>21</v>
      </c>
      <c r="D219" s="59"/>
    </row>
    <row r="220" spans="2:4" x14ac:dyDescent="0.35">
      <c r="B220" s="53" t="s">
        <v>24</v>
      </c>
      <c r="C220" s="26" t="s">
        <v>21</v>
      </c>
      <c r="D220" s="59"/>
    </row>
    <row r="221" spans="2:4" x14ac:dyDescent="0.35">
      <c r="B221" s="53" t="s">
        <v>25</v>
      </c>
      <c r="C221" s="26" t="s">
        <v>21</v>
      </c>
      <c r="D221" s="59"/>
    </row>
    <row r="222" spans="2:4" x14ac:dyDescent="0.35">
      <c r="B222" s="53" t="s">
        <v>26</v>
      </c>
      <c r="C222" s="26" t="s">
        <v>21</v>
      </c>
      <c r="D222" s="59"/>
    </row>
    <row r="223" spans="2:4" x14ac:dyDescent="0.35">
      <c r="B223" s="53" t="s">
        <v>27</v>
      </c>
      <c r="C223" s="26" t="s">
        <v>21</v>
      </c>
      <c r="D223" s="59"/>
    </row>
    <row r="224" spans="2:4" x14ac:dyDescent="0.35">
      <c r="B224" s="53" t="s">
        <v>28</v>
      </c>
      <c r="C224" s="26" t="s">
        <v>21</v>
      </c>
      <c r="D224" s="59"/>
    </row>
    <row r="225" spans="2:4" x14ac:dyDescent="0.35">
      <c r="B225" s="53" t="s">
        <v>29</v>
      </c>
      <c r="C225" s="26" t="s">
        <v>21</v>
      </c>
      <c r="D225" s="59"/>
    </row>
    <row r="226" spans="2:4" x14ac:dyDescent="0.35">
      <c r="B226" s="53" t="s">
        <v>30</v>
      </c>
      <c r="C226" s="26" t="s">
        <v>21</v>
      </c>
      <c r="D226" s="59"/>
    </row>
    <row r="227" spans="2:4" x14ac:dyDescent="0.35">
      <c r="B227" s="53" t="s">
        <v>31</v>
      </c>
      <c r="C227" s="26" t="s">
        <v>21</v>
      </c>
      <c r="D227" s="59"/>
    </row>
    <row r="228" spans="2:4" x14ac:dyDescent="0.35">
      <c r="B228" s="53" t="s">
        <v>32</v>
      </c>
      <c r="C228" s="26" t="s">
        <v>21</v>
      </c>
      <c r="D228" s="59"/>
    </row>
    <row r="229" spans="2:4" x14ac:dyDescent="0.35">
      <c r="B229" s="53" t="s">
        <v>33</v>
      </c>
      <c r="C229" s="26" t="s">
        <v>21</v>
      </c>
      <c r="D229" s="59"/>
    </row>
    <row r="230" spans="2:4" x14ac:dyDescent="0.35">
      <c r="B230" s="53" t="s">
        <v>34</v>
      </c>
      <c r="C230" s="26" t="s">
        <v>21</v>
      </c>
      <c r="D230" s="59"/>
    </row>
    <row r="231" spans="2:4" x14ac:dyDescent="0.35">
      <c r="B231" s="53" t="s">
        <v>35</v>
      </c>
      <c r="C231" s="26" t="s">
        <v>21</v>
      </c>
      <c r="D231" s="59"/>
    </row>
    <row r="232" spans="2:4" x14ac:dyDescent="0.35">
      <c r="B232" s="53" t="s">
        <v>36</v>
      </c>
      <c r="C232" s="26" t="s">
        <v>21</v>
      </c>
      <c r="D232" s="59"/>
    </row>
    <row r="233" spans="2:4" x14ac:dyDescent="0.35">
      <c r="B233" s="50" t="s">
        <v>37</v>
      </c>
      <c r="C233" s="26" t="s">
        <v>21</v>
      </c>
      <c r="D233" s="59"/>
    </row>
    <row r="247" spans="8:8" x14ac:dyDescent="0.35">
      <c r="H247" s="19" t="s">
        <v>172</v>
      </c>
    </row>
  </sheetData>
  <sheetProtection sheet="1" objects="1" scenarios="1"/>
  <mergeCells count="31">
    <mergeCell ref="B66:D66"/>
    <mergeCell ref="B59:D59"/>
    <mergeCell ref="B63:D63"/>
    <mergeCell ref="B39:D39"/>
    <mergeCell ref="B42:D42"/>
    <mergeCell ref="C49:D49"/>
    <mergeCell ref="C29:D29"/>
    <mergeCell ref="B1:H1"/>
    <mergeCell ref="B2:H2"/>
    <mergeCell ref="B27:D27"/>
    <mergeCell ref="B47:D47"/>
    <mergeCell ref="B23:D23"/>
    <mergeCell ref="C136:D136"/>
    <mergeCell ref="B71:D71"/>
    <mergeCell ref="B72:D76"/>
    <mergeCell ref="B92:D92"/>
    <mergeCell ref="B98:D98"/>
    <mergeCell ref="B103:D103"/>
    <mergeCell ref="B129:D129"/>
    <mergeCell ref="B106:D106"/>
    <mergeCell ref="B107:D108"/>
    <mergeCell ref="B110:C110"/>
    <mergeCell ref="B193:D193"/>
    <mergeCell ref="B214:D214"/>
    <mergeCell ref="B138:D138"/>
    <mergeCell ref="C161:D161"/>
    <mergeCell ref="C162:D162"/>
    <mergeCell ref="B172:D172"/>
    <mergeCell ref="C155:D155"/>
    <mergeCell ref="C145:D145"/>
    <mergeCell ref="C146:D146"/>
  </mergeCells>
  <dataValidations count="24">
    <dataValidation type="list" allowBlank="1" showInputMessage="1" showErrorMessage="1" sqref="D43" xr:uid="{00000000-0002-0000-0200-000000000000}">
      <formula1>$F$43:$N$43</formula1>
    </dataValidation>
    <dataValidation type="list" allowBlank="1" showInputMessage="1" showErrorMessage="1" sqref="D40" xr:uid="{00000000-0002-0000-0200-000001000000}">
      <formula1>$F$40:$H$40</formula1>
    </dataValidation>
    <dataValidation type="list" allowBlank="1" showInputMessage="1" showErrorMessage="1" sqref="D30" xr:uid="{00000000-0002-0000-0200-000002000000}">
      <formula1>$F$30:$G$30</formula1>
    </dataValidation>
    <dataValidation type="list" allowBlank="1" showInputMessage="1" showErrorMessage="1" sqref="D14" xr:uid="{00000000-0002-0000-0200-000003000000}">
      <formula1>$F$14:$G$14</formula1>
    </dataValidation>
    <dataValidation type="list" allowBlank="1" showInputMessage="1" showErrorMessage="1" sqref="D31" xr:uid="{00000000-0002-0000-0200-000004000000}">
      <formula1>$F$31:$H$31</formula1>
    </dataValidation>
    <dataValidation type="list" allowBlank="1" showInputMessage="1" showErrorMessage="1" sqref="D32" xr:uid="{00000000-0002-0000-0200-000005000000}">
      <formula1>$F$32:$G$32</formula1>
    </dataValidation>
    <dataValidation type="list" allowBlank="1" showInputMessage="1" showErrorMessage="1" sqref="D33" xr:uid="{00000000-0002-0000-0200-000006000000}">
      <formula1>$F$33:$G$33</formula1>
    </dataValidation>
    <dataValidation type="list" allowBlank="1" showInputMessage="1" showErrorMessage="1" sqref="D34" xr:uid="{00000000-0002-0000-0200-000007000000}">
      <formula1>$F$34:$H$34</formula1>
    </dataValidation>
    <dataValidation type="list" allowBlank="1" showInputMessage="1" showErrorMessage="1" sqref="D35" xr:uid="{00000000-0002-0000-0200-000008000000}">
      <formula1>$F$35:$G$35</formula1>
    </dataValidation>
    <dataValidation type="list" allowBlank="1" showInputMessage="1" showErrorMessage="1" sqref="D36" xr:uid="{00000000-0002-0000-0200-000009000000}">
      <formula1>$F$36:$H$36</formula1>
    </dataValidation>
    <dataValidation type="list" allowBlank="1" showInputMessage="1" showErrorMessage="1" sqref="D50" xr:uid="{00000000-0002-0000-0200-00000A000000}">
      <formula1>$F$50:$G$50</formula1>
    </dataValidation>
    <dataValidation type="list" allowBlank="1" showInputMessage="1" showErrorMessage="1" sqref="D51" xr:uid="{00000000-0002-0000-0200-00000B000000}">
      <formula1>$F$51:$H$51</formula1>
    </dataValidation>
    <dataValidation type="list" allowBlank="1" showInputMessage="1" showErrorMessage="1" sqref="D52" xr:uid="{00000000-0002-0000-0200-00000C000000}">
      <formula1>$F$52:$G$52</formula1>
    </dataValidation>
    <dataValidation type="list" allowBlank="1" showInputMessage="1" showErrorMessage="1" sqref="D53" xr:uid="{00000000-0002-0000-0200-00000D000000}">
      <formula1>$F$53:$G$53</formula1>
    </dataValidation>
    <dataValidation type="list" allowBlank="1" showInputMessage="1" showErrorMessage="1" sqref="D54" xr:uid="{00000000-0002-0000-0200-00000E000000}">
      <formula1>$F$54:$H$54</formula1>
    </dataValidation>
    <dataValidation type="list" allowBlank="1" showInputMessage="1" showErrorMessage="1" sqref="D55" xr:uid="{00000000-0002-0000-0200-00000F000000}">
      <formula1>$F$55:$G$55</formula1>
    </dataValidation>
    <dataValidation type="list" allowBlank="1" showInputMessage="1" showErrorMessage="1" sqref="D56" xr:uid="{00000000-0002-0000-0200-000010000000}">
      <formula1>$F$56:$H$56</formula1>
    </dataValidation>
    <dataValidation type="list" allowBlank="1" showInputMessage="1" showErrorMessage="1" sqref="D64" xr:uid="{00000000-0002-0000-0200-000011000000}">
      <formula1>$F$64:$H$64</formula1>
    </dataValidation>
    <dataValidation type="list" allowBlank="1" showInputMessage="1" showErrorMessage="1" sqref="D67" xr:uid="{00000000-0002-0000-0200-000012000000}">
      <formula1>$F$67:$N$67</formula1>
    </dataValidation>
    <dataValidation type="list" allowBlank="1" showInputMessage="1" showErrorMessage="1" sqref="D99" xr:uid="{00000000-0002-0000-0200-000013000000}">
      <formula1>$F$99:$G$99</formula1>
    </dataValidation>
    <dataValidation type="list" allowBlank="1" showInputMessage="1" showErrorMessage="1" sqref="D100" xr:uid="{00000000-0002-0000-0200-000014000000}">
      <formula1>$F$100:$G$100</formula1>
    </dataValidation>
    <dataValidation type="list" allowBlank="1" showInputMessage="1" showErrorMessage="1" sqref="D101" xr:uid="{00000000-0002-0000-0200-000015000000}">
      <formula1>$F$101:$G$101</formula1>
    </dataValidation>
    <dataValidation type="list" allowBlank="1" showInputMessage="1" showErrorMessage="1" sqref="D68 D44" xr:uid="{00000000-0002-0000-0200-000016000000}">
      <formula1>$F$68:$K$68</formula1>
    </dataValidation>
    <dataValidation type="list" allowBlank="1" showInputMessage="1" showErrorMessage="1" sqref="D127" xr:uid="{3DEAB0DD-D53B-4220-BE9A-65934CF52DD5}">
      <formula1>$F$127:$G$127</formula1>
    </dataValidation>
  </dataValidations>
  <hyperlinks>
    <hyperlink ref="C136:D136" location="'Results_sample name'!B26:B36" display="questionnaire list" xr:uid="{00000000-0004-0000-0200-000000000000}"/>
    <hyperlink ref="F29" location="'Results_sample name'!B126:B143" display="Click to go back to additional result - coarse screening" xr:uid="{00000000-0004-0000-0200-000001000000}"/>
    <hyperlink ref="C155:D155" location="'Results_sample name'!B46:B56" display="questionnaire list" xr:uid="{00000000-0004-0000-0200-000002000000}"/>
    <hyperlink ref="F39" location="'Results_sample name'!B126:B143" display="Click to go back to additional result - coarse screening" xr:uid="{00000000-0004-0000-0200-000003000000}"/>
    <hyperlink ref="C145:D145" location="'Results_sample name'!B38:B39" display="assessment list" xr:uid="{00000000-0004-0000-0200-000004000000}"/>
    <hyperlink ref="C146:D146" location="'Results_sample name'!B41:B44" display="assessment list" xr:uid="{00000000-0004-0000-0200-000005000000}"/>
    <hyperlink ref="F42" location="'Results_sample name'!B126:B143" display="Click to go back to additional result - coarse screening" xr:uid="{00000000-0004-0000-0200-000006000000}"/>
    <hyperlink ref="F49" location="'Results_sample name'!B145:B159" display="Click to go back to additional result - fine screening" xr:uid="{00000000-0004-0000-0200-000007000000}"/>
    <hyperlink ref="C161:D161" location="'Results_sample name'!B62:B63" display="assessment list" xr:uid="{00000000-0004-0000-0200-000008000000}"/>
    <hyperlink ref="C162:D162" location="'Results_sample name'!B65:B66" display="assessment list" xr:uid="{00000000-0004-0000-0200-000009000000}"/>
    <hyperlink ref="F63" location="'Results_sample name'!B145:B159" display="Click to go back to additional result - fine screening" xr:uid="{00000000-0004-0000-0200-00000A000000}"/>
    <hyperlink ref="F66" location="'Results_sample name'!B145:B159" display="Click to go back to additional result - fine screening" xr:uid="{00000000-0004-0000-0200-00000B000000}"/>
    <hyperlink ref="F172" location="'Results_sample name'!B58:B60" display="Click to go back to additional result - required results macrostickies" xr:uid="{00000000-0004-0000-0200-00000C000000}"/>
    <hyperlink ref="F59" location="'Results_sample name'!B169:B1230" display="Click to go back to additional result - macrostickies average values" xr:uid="{00000000-0004-0000-0200-00000D000000}"/>
  </hyperlinks>
  <pageMargins left="0.7" right="0.7" top="0.78740157499999996" bottom="0.78740157499999996" header="0.3" footer="0.3"/>
  <pageSetup paperSize="9" orientation="portrait" r:id="rId1"/>
  <headerFooter>
    <oddHeader>&amp;C&amp;"Jost"&amp;11&amp;K93979BInternal use&amp;1#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89550-912C-4050-822D-F5BAF2A71552}">
  <dimension ref="A1:H10"/>
  <sheetViews>
    <sheetView topLeftCell="B1" workbookViewId="0">
      <selection activeCell="D9" sqref="D9"/>
    </sheetView>
  </sheetViews>
  <sheetFormatPr defaultColWidth="10.90625" defaultRowHeight="14.5" x14ac:dyDescent="0.35"/>
  <cols>
    <col min="2" max="2" width="12.26953125" bestFit="1" customWidth="1"/>
    <col min="3" max="3" width="18.26953125" customWidth="1"/>
    <col min="4" max="4" width="97.26953125" customWidth="1"/>
    <col min="6" max="6" width="10.7265625" customWidth="1"/>
    <col min="7" max="7" width="10.90625" hidden="1" customWidth="1"/>
  </cols>
  <sheetData>
    <row r="1" spans="1:8" s="7" customFormat="1" ht="24" x14ac:dyDescent="0.35">
      <c r="A1" s="6"/>
      <c r="B1" s="134" t="s">
        <v>144</v>
      </c>
      <c r="C1" s="134"/>
      <c r="D1" s="134"/>
      <c r="E1" s="134"/>
      <c r="F1" s="134"/>
      <c r="G1" s="134"/>
      <c r="H1" s="155"/>
    </row>
    <row r="2" spans="1:8" ht="16.5" x14ac:dyDescent="0.35">
      <c r="A2" s="8"/>
      <c r="B2" s="156" t="s">
        <v>176</v>
      </c>
      <c r="C2" s="156"/>
      <c r="D2" s="156"/>
      <c r="E2" s="156"/>
      <c r="F2" s="156"/>
      <c r="G2" s="156"/>
      <c r="H2" s="156"/>
    </row>
    <row r="4" spans="1:8" ht="15" x14ac:dyDescent="0.4">
      <c r="A4" s="157" t="s">
        <v>140</v>
      </c>
      <c r="B4" s="157" t="s">
        <v>141</v>
      </c>
      <c r="C4" s="157" t="s">
        <v>142</v>
      </c>
      <c r="D4" s="157" t="s">
        <v>143</v>
      </c>
    </row>
    <row r="5" spans="1:8" ht="15" x14ac:dyDescent="0.4">
      <c r="A5" s="158" t="s">
        <v>149</v>
      </c>
      <c r="B5" s="159">
        <v>44320</v>
      </c>
      <c r="C5" s="144"/>
      <c r="D5" s="144" t="s">
        <v>256</v>
      </c>
    </row>
    <row r="6" spans="1:8" ht="15" x14ac:dyDescent="0.4">
      <c r="A6" s="158" t="s">
        <v>146</v>
      </c>
      <c r="B6" s="160">
        <v>44635</v>
      </c>
      <c r="C6" s="158" t="s">
        <v>147</v>
      </c>
      <c r="D6" s="161" t="s">
        <v>257</v>
      </c>
    </row>
    <row r="7" spans="1:8" ht="15" x14ac:dyDescent="0.4">
      <c r="A7" s="158" t="s">
        <v>148</v>
      </c>
      <c r="B7" s="160">
        <v>44643</v>
      </c>
      <c r="C7" s="158" t="s">
        <v>147</v>
      </c>
      <c r="D7" s="144" t="s">
        <v>258</v>
      </c>
    </row>
    <row r="8" spans="1:8" ht="30" x14ac:dyDescent="0.4">
      <c r="A8" s="158" t="s">
        <v>150</v>
      </c>
      <c r="B8" s="160">
        <v>44729</v>
      </c>
      <c r="C8" s="158" t="s">
        <v>151</v>
      </c>
      <c r="D8" s="162" t="s">
        <v>259</v>
      </c>
    </row>
    <row r="9" spans="1:8" ht="30" x14ac:dyDescent="0.4">
      <c r="A9" s="158" t="s">
        <v>170</v>
      </c>
      <c r="B9" s="159">
        <v>44762</v>
      </c>
      <c r="C9" s="158" t="s">
        <v>151</v>
      </c>
      <c r="D9" s="163" t="s">
        <v>174</v>
      </c>
    </row>
    <row r="10" spans="1:8" ht="60" x14ac:dyDescent="0.4">
      <c r="A10" s="158" t="s">
        <v>173</v>
      </c>
      <c r="B10" s="160">
        <v>44767</v>
      </c>
      <c r="C10" s="144" t="s">
        <v>147</v>
      </c>
      <c r="D10" s="163" t="s">
        <v>279</v>
      </c>
    </row>
  </sheetData>
  <mergeCells count="2">
    <mergeCell ref="B1:G1"/>
    <mergeCell ref="B2:H2"/>
  </mergeCells>
  <pageMargins left="0.7" right="0.7" top="0.78740157499999996" bottom="0.78740157499999996" header="0.3" footer="0.3"/>
  <pageSetup paperSize="9" orientation="portrait" r:id="rId1"/>
  <headerFooter>
    <oddHeader>&amp;C&amp;"Jost"&amp;11&amp;K93979BInternal use&amp;1#</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General information</vt:lpstr>
      <vt:lpstr>Example photos</vt:lpstr>
      <vt:lpstr>Results_sample name</vt:lpstr>
      <vt:lpstr>List of changes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Stefano Pieroni</dc:creator>
  <cp:lastModifiedBy>Chiara Marconato</cp:lastModifiedBy>
  <dcterms:created xsi:type="dcterms:W3CDTF">2020-06-30T08:10:54Z</dcterms:created>
  <dcterms:modified xsi:type="dcterms:W3CDTF">2022-10-05T14:15:23Z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bf2ee6-7391-4c03-b07a-3137c8a2243c_Enabled">
    <vt:lpwstr>true</vt:lpwstr>
  </property>
  <property fmtid="{D5CDD505-2E9C-101B-9397-08002B2CF9AE}" pid="3" name="MSIP_Label_7cbf2ee6-7391-4c03-b07a-3137c8a2243c_SetDate">
    <vt:lpwstr>2022-10-05T14:15:02Z</vt:lpwstr>
  </property>
  <property fmtid="{D5CDD505-2E9C-101B-9397-08002B2CF9AE}" pid="4" name="MSIP_Label_7cbf2ee6-7391-4c03-b07a-3137c8a2243c_Method">
    <vt:lpwstr>Standard</vt:lpwstr>
  </property>
  <property fmtid="{D5CDD505-2E9C-101B-9397-08002B2CF9AE}" pid="5" name="MSIP_Label_7cbf2ee6-7391-4c03-b07a-3137c8a2243c_Name">
    <vt:lpwstr>Internal</vt:lpwstr>
  </property>
  <property fmtid="{D5CDD505-2E9C-101B-9397-08002B2CF9AE}" pid="6" name="MSIP_Label_7cbf2ee6-7391-4c03-b07a-3137c8a2243c_SiteId">
    <vt:lpwstr>ac144e41-8001-48f0-9e1c-170716ed06b6</vt:lpwstr>
  </property>
  <property fmtid="{D5CDD505-2E9C-101B-9397-08002B2CF9AE}" pid="7" name="MSIP_Label_7cbf2ee6-7391-4c03-b07a-3137c8a2243c_ActionId">
    <vt:lpwstr>5a51f6fd-bd55-4ac9-81fe-5b414e950187</vt:lpwstr>
  </property>
  <property fmtid="{D5CDD505-2E9C-101B-9397-08002B2CF9AE}" pid="8" name="MSIP_Label_7cbf2ee6-7391-4c03-b07a-3137c8a2243c_ContentBits">
    <vt:lpwstr>1</vt:lpwstr>
  </property>
</Properties>
</file>