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Users/macbookpro/Library/CloudStorage/Dropbox/Mac (2)/Desktop/"/>
    </mc:Choice>
  </mc:AlternateContent>
  <xr:revisionPtr revIDLastSave="0" documentId="8_{18B460D0-5270-B748-ACD3-55B76C543A05}" xr6:coauthVersionLast="47" xr6:coauthVersionMax="47" xr10:uidLastSave="{00000000-0000-0000-0000-000000000000}"/>
  <bookViews>
    <workbookView xWindow="0" yWindow="660" windowWidth="24900" windowHeight="15940" tabRatio="753" activeTab="4" xr2:uid="{00000000-000D-0000-FFFF-FFFF00000000}"/>
  </bookViews>
  <sheets>
    <sheet name="General" sheetId="11" r:id="rId1"/>
    <sheet name="Batch 1" sheetId="10" r:id="rId2"/>
    <sheet name="Names" sheetId="2" r:id="rId3"/>
    <sheet name="Batch 2" sheetId="1" r:id="rId4"/>
    <sheet name="Log" sheetId="8" r:id="rId5"/>
  </sheets>
  <definedNames>
    <definedName name="_xlnm._FilterDatabase" localSheetId="3" hidden="1">'Batch 2'!$A$1:$E$101</definedName>
    <definedName name="AdhSheet">OFFSET(Names!$AI$2,,,COUNTA(Names!$AI:$AI)-1,1)</definedName>
    <definedName name="Fibres">OFFSET(Names!$AG$2,,,COUNTA(Names!$AG:$AG)-1,1)</definedName>
    <definedName name="FlotationCell">OFFSET(Names!$V$2,,,COUNTA(Names!$V:$V)-1,1)</definedName>
    <definedName name="Fragmentation">OFFSET(Names!$AH$2,,,COUNTA(Names!$AH:$AH)-1,1)</definedName>
    <definedName name="HowMany">OFFSET(Names!$AE$2,,,COUNTA(Names!$AE:$AE)-1,1)</definedName>
    <definedName name="Method">OFFSET(Names!$X$2,,,COUNTA(Names!$X:$X)-1,1)</definedName>
    <definedName name="PaperClassification">OFFSET(Names!$N$2,,,COUNTA(Names!$N:$N)-1,1)</definedName>
    <definedName name="PaperFinishing">Names!$R$2:$R$8</definedName>
    <definedName name="PaperFurnish">OFFSET(Names!$P$2,,,COUNTA(Names!$P:$P)-1,1)</definedName>
    <definedName name="PaperUse">Names!$T$2:$T$8</definedName>
    <definedName name="Particles">OFFSET(Names!$AF$2,,,COUNTA(Names!$AF:$AF)-1,1)</definedName>
    <definedName name="_xlnm.Print_Titles" localSheetId="3">'Batch 2'!$A:$D,'Batch 2'!$1:$2</definedName>
    <definedName name="PrintCategory">OFFSET(Names!$L$2,,,COUNTA(Names!$L:$L)-1,1)</definedName>
    <definedName name="PrintingCountry">OFFSET(Names!$G$2,,,COUNTA(Names!$G:$G)-1,1)</definedName>
    <definedName name="PrintingProcess">OFFSET(Names!$J$2,,,COUNTA(Names!$J:$J)-1,1)</definedName>
    <definedName name="ProductCategory">OFFSET(Names!$A$2,,,COUNTA(Names!$A:$A)-1,1)</definedName>
    <definedName name="ProductPart">OFFSET(Names!$H$2,,,COUNTA(Names!$H:$H)-1,1)</definedName>
    <definedName name="ProductType">OFFSET(Names!$E$2,,,COUNTA(Names!$E:$E)-1,1)</definedName>
    <definedName name="SC_a">OFFSET('Batch 2'!#REF!,,,1,COUNTA('Batch 2'!$4:$4))</definedName>
    <definedName name="SC_A250">OFFSET('Batch 2'!#REF!,,,1,COUNTA('Batch 2'!$4:$4))</definedName>
    <definedName name="SC_A50">OFFSET('Batch 2'!#REF!,,,1,COUNTA('Batch 2'!$4:$4))</definedName>
    <definedName name="SC_dY">OFFSET('Batch 2'!#REF!,,,1,COUNTA('Batch 2'!$4:$4))</definedName>
    <definedName name="SC_IE">OFFSET('Batch 2'!#REF!,,,1,COUNTA('Batch 2'!$4:$4))</definedName>
    <definedName name="SC_TestID">OFFSET('Batch 2'!$E$1,,,1,COUNTA('Batch 2'!$4:$4))</definedName>
    <definedName name="SC_Y">OFFSET('Batch 2'!#REF!,,,1,COUNTA('Batch 2'!$4:$4))</definedName>
    <definedName name="StateOfPackaging">OFFSET(Names!$AC$2,,,COUNTA(Names!$AC:$AC)-1,1)</definedName>
    <definedName name="TT_Assessment">#REF!</definedName>
    <definedName name="TT_Categories">OFFSET(#REF!,,,COUNTA(#REF!),1)</definedName>
    <definedName name="TT_DS_a_max">OFFSET(#REF!,,,COUNTA(#REF!),1)</definedName>
    <definedName name="TT_DS_A250">OFFSET(#REF!,,,COUNTA(#REF!),1)</definedName>
    <definedName name="TT_DS_A50">OFFSET(#REF!,,,COUNTA(#REF!),1)</definedName>
    <definedName name="TT_DS_dY">OFFSET(#REF!,,,COUNTA(#REF!),1)</definedName>
    <definedName name="TT_DS_IE">OFFSET(#REF!,,,COUNTA(#REF!),1)</definedName>
    <definedName name="TT_DS_Y">OFFSET(#REF!,,,COUNTA(#REF!),1)</definedName>
    <definedName name="TT_T_a_high">OFFSET(#REF!,,,COUNTA(#REF!),1)</definedName>
    <definedName name="TT_T_a_low">OFFSET(#REF!,,,COUNTA(#REF!),1)</definedName>
    <definedName name="TT_T_A250">OFFSET(#REF!,,,COUNTA(#REF!),1)</definedName>
    <definedName name="TT_T_A50">OFFSET(#REF!,,,COUNTA(#REF!),1)</definedName>
    <definedName name="TT_T_dY">OFFSET(#REF!,,,COUNTA(#REF!),1)</definedName>
    <definedName name="TT_T_IE">OFFSET(#REF!,,,COUNTA(#REF!),1)</definedName>
    <definedName name="TT_T_Y">OFFSET(#REF!,,,COUNTA(#REF!),1)</definedName>
    <definedName name="TT_TH_a_high">OFFSET(#REF!,,,COUNTA(#REF!),1)</definedName>
    <definedName name="TT_TH_a_low">OFFSET(#REF!,,,COUNTA(#REF!),1)</definedName>
    <definedName name="TT_TH_A250">OFFSET(#REF!,,,COUNTA(#REF!),1)</definedName>
    <definedName name="TT_TH_A50">OFFSET(#REF!,,,COUNTA(#REF!),1)</definedName>
    <definedName name="TT_TH_dY">OFFSET(#REF!,,,COUNTA(#REF!),1)</definedName>
    <definedName name="TT_TH_IE">OFFSET(#REF!,,,COUNTA(#REF!),1)</definedName>
    <definedName name="TT_TH_Y">OFFSET(#REF!,,,COUNTA(#REF!),1)</definedName>
    <definedName name="UseCase">OFFSET(Names!$C$2,,,COUNTA(Names!$C:$C)-1,1)</definedName>
    <definedName name="YesNo">OFFSET(Names!$Z$2,,,COUNTA(Names!$Z:$Z)-1,1)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10" l="1"/>
  <c r="F68" i="10"/>
  <c r="E68" i="10"/>
  <c r="E40" i="10" l="1"/>
  <c r="E42" i="10"/>
  <c r="E41" i="10" s="1"/>
  <c r="F40" i="10" l="1"/>
  <c r="G40" i="10"/>
  <c r="F36" i="10"/>
  <c r="G36" i="10"/>
  <c r="E36" i="10"/>
  <c r="G42" i="10" l="1"/>
  <c r="F42" i="10"/>
  <c r="F32" i="10" l="1"/>
  <c r="F31" i="10" s="1"/>
  <c r="G32" i="10"/>
  <c r="G31" i="10" s="1"/>
  <c r="F4" i="1" l="1"/>
  <c r="G4" i="1"/>
  <c r="F5" i="1"/>
  <c r="G5" i="1"/>
  <c r="F6" i="1"/>
  <c r="G6" i="1"/>
  <c r="E5" i="1"/>
  <c r="E6" i="1"/>
  <c r="E4" i="1"/>
  <c r="G65" i="10"/>
  <c r="F65" i="10"/>
  <c r="E65" i="10"/>
  <c r="G15" i="1" l="1"/>
  <c r="F15" i="1"/>
  <c r="G23" i="10" l="1"/>
  <c r="F23" i="10"/>
  <c r="E5" i="10" l="1"/>
  <c r="G84" i="10" l="1"/>
  <c r="F84" i="10"/>
  <c r="E84" i="10"/>
  <c r="E64" i="10"/>
  <c r="E69" i="10" s="1"/>
  <c r="F64" i="10"/>
  <c r="F69" i="10" s="1"/>
  <c r="G64" i="10"/>
  <c r="G69" i="10" s="1"/>
  <c r="G12" i="10" l="1"/>
  <c r="F12" i="10"/>
  <c r="E12" i="10"/>
  <c r="E14" i="10" s="1"/>
  <c r="E47" i="10"/>
  <c r="F14" i="10" l="1"/>
  <c r="F28" i="10"/>
  <c r="G14" i="10"/>
  <c r="G28" i="10"/>
  <c r="E28" i="10"/>
  <c r="F22" i="10"/>
  <c r="F20" i="10"/>
  <c r="G22" i="10"/>
  <c r="G20" i="10"/>
  <c r="E20" i="10"/>
  <c r="E22" i="10"/>
  <c r="G24" i="10"/>
  <c r="F24" i="10"/>
  <c r="E24" i="10"/>
  <c r="E15" i="1"/>
  <c r="G11" i="1"/>
  <c r="F11" i="1"/>
  <c r="F47" i="10"/>
  <c r="F10" i="1" s="1"/>
  <c r="G47" i="10"/>
  <c r="G10" i="1" s="1"/>
  <c r="E11" i="1"/>
  <c r="E9" i="1"/>
  <c r="G9" i="1"/>
  <c r="F9" i="1"/>
  <c r="F4" i="10"/>
  <c r="G4" i="10"/>
  <c r="F5" i="10"/>
  <c r="G5" i="10"/>
  <c r="E4" i="10"/>
  <c r="E23" i="10" l="1"/>
  <c r="F14" i="1"/>
  <c r="F16" i="1" s="1"/>
  <c r="G25" i="1"/>
  <c r="G14" i="1"/>
  <c r="G16" i="1" s="1"/>
  <c r="F25" i="1"/>
  <c r="E10" i="1"/>
  <c r="E14" i="1" l="1"/>
  <c r="E26" i="1" s="1"/>
  <c r="F26" i="1"/>
  <c r="G100" i="1"/>
  <c r="F100" i="1"/>
  <c r="G99" i="1"/>
  <c r="F99" i="1"/>
  <c r="G75" i="1"/>
  <c r="F75" i="1"/>
  <c r="G74" i="1"/>
  <c r="F74" i="1"/>
  <c r="G63" i="1"/>
  <c r="F63" i="1"/>
  <c r="G38" i="1"/>
  <c r="F38" i="1"/>
  <c r="G37" i="1"/>
  <c r="F37" i="1"/>
  <c r="G24" i="1" l="1"/>
  <c r="G26" i="1"/>
  <c r="G22" i="1"/>
  <c r="F22" i="1"/>
  <c r="F24" i="1"/>
  <c r="E16" i="1"/>
  <c r="E22" i="1" l="1"/>
  <c r="E25" i="1" s="1"/>
  <c r="E24" i="1"/>
  <c r="E37" i="1" l="1"/>
  <c r="E38" i="1" l="1"/>
  <c r="E75" i="1" l="1"/>
  <c r="E100" i="1"/>
  <c r="E74" i="1"/>
  <c r="E63" i="1"/>
  <c r="E99" i="1" l="1"/>
  <c r="E32" i="10"/>
  <c r="E31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Bader</author>
  </authors>
  <commentList>
    <comment ref="G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Frank Bader:</t>
        </r>
        <r>
          <rPr>
            <sz val="8"/>
            <color indexed="81"/>
            <rFont val="Tahoma"/>
            <family val="2"/>
          </rPr>
          <t xml:space="preserve">
Some Codes from ISO 3166-1
Latest change: Tuesday 17 February 2004, 09:52 CET 2004</t>
        </r>
      </text>
    </comment>
  </commentList>
</comments>
</file>

<file path=xl/sharedStrings.xml><?xml version="1.0" encoding="utf-8"?>
<sst xmlns="http://schemas.openxmlformats.org/spreadsheetml/2006/main" count="866" uniqueCount="625">
  <si>
    <t>GeneralID</t>
  </si>
  <si>
    <t>Unit</t>
  </si>
  <si>
    <t>Results / Data</t>
  </si>
  <si>
    <t>A</t>
  </si>
  <si>
    <t>General</t>
  </si>
  <si>
    <t>A01</t>
  </si>
  <si>
    <t>Product Name</t>
  </si>
  <si>
    <t>A02</t>
  </si>
  <si>
    <t>Additional Product Info</t>
  </si>
  <si>
    <t>A03</t>
  </si>
  <si>
    <t>Category of Product</t>
  </si>
  <si>
    <t>A04</t>
  </si>
  <si>
    <t>Use Case</t>
  </si>
  <si>
    <t>A05</t>
  </si>
  <si>
    <t>Printing Process</t>
  </si>
  <si>
    <t>A06</t>
  </si>
  <si>
    <t>Additional Printing Process</t>
  </si>
  <si>
    <t>A07</t>
  </si>
  <si>
    <t>State of packaging</t>
  </si>
  <si>
    <t>A08</t>
  </si>
  <si>
    <t>Number of Adhesive Applications</t>
  </si>
  <si>
    <t>A09</t>
  </si>
  <si>
    <t>Description of Adhesive Applications</t>
  </si>
  <si>
    <t>A10</t>
  </si>
  <si>
    <t>Packaging weight</t>
  </si>
  <si>
    <t>A11</t>
  </si>
  <si>
    <t>Paper</t>
  </si>
  <si>
    <t>A111</t>
  </si>
  <si>
    <t>Outer Surface</t>
  </si>
  <si>
    <t>A112</t>
  </si>
  <si>
    <t>Surface product side</t>
  </si>
  <si>
    <t>A113</t>
  </si>
  <si>
    <t>Paper Furnish</t>
  </si>
  <si>
    <t>A114</t>
  </si>
  <si>
    <t>Brightness of Unprinted Paper 
(low ink coverage products)</t>
  </si>
  <si>
    <t>%</t>
  </si>
  <si>
    <t>X</t>
  </si>
  <si>
    <t>Reference</t>
  </si>
  <si>
    <t>X01</t>
  </si>
  <si>
    <t>Reference (e.g. Project)</t>
  </si>
  <si>
    <t>Y</t>
  </si>
  <si>
    <t>Institute</t>
  </si>
  <si>
    <t>Y01</t>
  </si>
  <si>
    <t>Y02</t>
  </si>
  <si>
    <t>Technician Batch 1</t>
  </si>
  <si>
    <t>Technician Batch 2</t>
  </si>
  <si>
    <t>R</t>
  </si>
  <si>
    <t>General remarks</t>
  </si>
  <si>
    <t>Test ID</t>
  </si>
  <si>
    <t>Used field in database</t>
  </si>
  <si>
    <t>[only for information]</t>
  </si>
  <si>
    <t>AdditionalProductInfo</t>
  </si>
  <si>
    <t>A12</t>
  </si>
  <si>
    <t>Date of Test (Batch 1)</t>
  </si>
  <si>
    <t>ProductTestDate</t>
  </si>
  <si>
    <t>A115</t>
  </si>
  <si>
    <t>Ash Content fibre based product (525 °C)</t>
  </si>
  <si>
    <t>Dry removed material oven dry</t>
  </si>
  <si>
    <t>g</t>
  </si>
  <si>
    <t>B</t>
  </si>
  <si>
    <t>Laboratory Test Procedure</t>
  </si>
  <si>
    <t>B01</t>
  </si>
  <si>
    <t>Method Used</t>
  </si>
  <si>
    <t>TestMethod</t>
  </si>
  <si>
    <t>4EG Part II:2022</t>
  </si>
  <si>
    <t>B02</t>
  </si>
  <si>
    <r>
      <t>Mass of oven dry sample m</t>
    </r>
    <r>
      <rPr>
        <b/>
        <vertAlign val="subscript"/>
        <sz val="10"/>
        <rFont val="Arial"/>
        <family val="2"/>
      </rPr>
      <t>ps,od</t>
    </r>
  </si>
  <si>
    <t>B021</t>
  </si>
  <si>
    <t>Dry matter content</t>
  </si>
  <si>
    <t>B022</t>
  </si>
  <si>
    <r>
      <t>Mass of air dry sample m</t>
    </r>
    <r>
      <rPr>
        <vertAlign val="subscript"/>
        <sz val="10"/>
        <rFont val="Arial"/>
        <family val="2"/>
      </rPr>
      <t>ps,ad</t>
    </r>
  </si>
  <si>
    <t>B03</t>
  </si>
  <si>
    <t>Chemical Dosage</t>
  </si>
  <si>
    <t>B031</t>
  </si>
  <si>
    <t>Sodium Hydroxide</t>
  </si>
  <si>
    <t>SodiumHydroxide</t>
  </si>
  <si>
    <t>B032</t>
  </si>
  <si>
    <t>Sodium Silicate</t>
  </si>
  <si>
    <t>SodiumSilicate</t>
  </si>
  <si>
    <t>B033</t>
  </si>
  <si>
    <t>Hydrogen Peroxide</t>
  </si>
  <si>
    <t>HydrogenPeroxide</t>
  </si>
  <si>
    <t>B034</t>
  </si>
  <si>
    <t>Oleic Acid</t>
  </si>
  <si>
    <t>OleicAcid</t>
  </si>
  <si>
    <t>B04</t>
  </si>
  <si>
    <r>
      <t>Mass of stock solution m</t>
    </r>
    <r>
      <rPr>
        <b/>
        <vertAlign val="subscript"/>
        <sz val="10"/>
        <rFont val="Arial"/>
        <family val="2"/>
      </rPr>
      <t>St</t>
    </r>
  </si>
  <si>
    <t>B05</t>
  </si>
  <si>
    <r>
      <t>Concentration of 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2</t>
    </r>
  </si>
  <si>
    <t>B06</t>
  </si>
  <si>
    <r>
      <t>Mass of 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2</t>
    </r>
  </si>
  <si>
    <t>B07</t>
  </si>
  <si>
    <t>Mass of dilution water</t>
  </si>
  <si>
    <t>B08</t>
  </si>
  <si>
    <r>
      <t>Pulping concentration c</t>
    </r>
    <r>
      <rPr>
        <b/>
        <vertAlign val="subscript"/>
        <sz val="10"/>
        <rFont val="Arial"/>
        <family val="2"/>
      </rPr>
      <t>PS</t>
    </r>
  </si>
  <si>
    <t>PulpingConsistency</t>
  </si>
  <si>
    <t>C</t>
  </si>
  <si>
    <t>Laboratory Results</t>
  </si>
  <si>
    <t>C01</t>
  </si>
  <si>
    <t>pH Values</t>
  </si>
  <si>
    <t>C011</t>
  </si>
  <si>
    <t>After Pulping (15% Concentration)</t>
  </si>
  <si>
    <t>pH_AfterPulping</t>
  </si>
  <si>
    <t>Sample mass after dilution to 5 %</t>
  </si>
  <si>
    <t>C02</t>
  </si>
  <si>
    <t>Dissolved and colloidal solids</t>
  </si>
  <si>
    <t>C021</t>
  </si>
  <si>
    <t>Consistency of sample input</t>
  </si>
  <si>
    <t>Evaporation residue (average, expressed in g/kg packaging product)</t>
  </si>
  <si>
    <t>g/kg</t>
  </si>
  <si>
    <t>C022</t>
  </si>
  <si>
    <t>Evaporation residue (average, expressed in mg/g filtrate)</t>
  </si>
  <si>
    <t>mg/g</t>
  </si>
  <si>
    <t>C0221</t>
  </si>
  <si>
    <t>Weight in of filtrate (1)</t>
  </si>
  <si>
    <t>C0222</t>
  </si>
  <si>
    <t>Weight of laboratory tray (empty; 1)</t>
  </si>
  <si>
    <t>mg</t>
  </si>
  <si>
    <t>C0223</t>
  </si>
  <si>
    <t>Weight of output (with laboratory tray; 1)</t>
  </si>
  <si>
    <t>C0224</t>
  </si>
  <si>
    <t>Evaporation residue of the filtrate per g filtrate (1)</t>
  </si>
  <si>
    <t>g/g</t>
  </si>
  <si>
    <t>C0225</t>
  </si>
  <si>
    <t>Weight in of filtrate (2)</t>
  </si>
  <si>
    <t>C0226</t>
  </si>
  <si>
    <t>Weight of laboratory tray (empty; 2)</t>
  </si>
  <si>
    <t>C0227</t>
  </si>
  <si>
    <t>Weight of output (with laboratory tray; 2)</t>
  </si>
  <si>
    <t>C0228</t>
  </si>
  <si>
    <t>Evaporation residue of the filtrate per g filtrate (2)</t>
  </si>
  <si>
    <t>Chemical oxigen demand (average, expressed in mg/kg packaging product)</t>
  </si>
  <si>
    <t>C023</t>
  </si>
  <si>
    <t>Chemical oxigen demand (average)</t>
  </si>
  <si>
    <t>mg/l</t>
  </si>
  <si>
    <t>C0231</t>
  </si>
  <si>
    <t>Cuvette testing range</t>
  </si>
  <si>
    <t>C0232</t>
  </si>
  <si>
    <t>COD (1)</t>
  </si>
  <si>
    <t>C0233</t>
  </si>
  <si>
    <t>COD (2)</t>
  </si>
  <si>
    <t>C03</t>
  </si>
  <si>
    <t>Screening</t>
  </si>
  <si>
    <t>C031</t>
  </si>
  <si>
    <t>Coarse Reject</t>
  </si>
  <si>
    <t>FlotationYield</t>
  </si>
  <si>
    <t>C0311</t>
  </si>
  <si>
    <t>Input weight coarse screening 1 (oven dry)</t>
  </si>
  <si>
    <t>C0312</t>
  </si>
  <si>
    <t>Input weight coarse screening 2 (oven dry)</t>
  </si>
  <si>
    <t>C0313</t>
  </si>
  <si>
    <t>Input weight coarse screening 3 (oven dry)</t>
  </si>
  <si>
    <t>C0314</t>
  </si>
  <si>
    <t>Coarse Reject 1</t>
  </si>
  <si>
    <t>C0315</t>
  </si>
  <si>
    <t>Coarse Reject 2</t>
  </si>
  <si>
    <t>C0316</t>
  </si>
  <si>
    <t>Coarse Reject 3</t>
  </si>
  <si>
    <t>C0317</t>
  </si>
  <si>
    <t>Ash Content Coarse Reject</t>
  </si>
  <si>
    <t>C0318</t>
  </si>
  <si>
    <t>Does the coarse reject contain fibres?</t>
  </si>
  <si>
    <t>C03181</t>
  </si>
  <si>
    <t>If yes how many</t>
  </si>
  <si>
    <t>C03182</t>
  </si>
  <si>
    <t>And which type/size</t>
  </si>
  <si>
    <t>C0319</t>
  </si>
  <si>
    <t>Does the reject contain non-fibre?</t>
  </si>
  <si>
    <t>C03191</t>
  </si>
  <si>
    <t>If yes, how many?</t>
  </si>
  <si>
    <t>C03192</t>
  </si>
  <si>
    <t>And which type/size?</t>
  </si>
  <si>
    <t>C03193</t>
  </si>
  <si>
    <t>How is the degree of fragmentation?</t>
  </si>
  <si>
    <t>C03194</t>
  </si>
  <si>
    <t>What material does non-fibre reject consist of?</t>
  </si>
  <si>
    <t>Stock concentration AC</t>
  </si>
  <si>
    <t>C032</t>
  </si>
  <si>
    <t>Fine Reject</t>
  </si>
  <si>
    <t>FibreYield</t>
  </si>
  <si>
    <t>Fine Reject related to total product</t>
  </si>
  <si>
    <t>C0321</t>
  </si>
  <si>
    <t>Input weight fine screening 1 (oven dry)</t>
  </si>
  <si>
    <t>C0322</t>
  </si>
  <si>
    <t>Input weight fine screening 2 (oven dry)</t>
  </si>
  <si>
    <t>Input weight fine screening 1 (stock)</t>
  </si>
  <si>
    <t>Input weight fine screening 2 (stock)</t>
  </si>
  <si>
    <t>C0323</t>
  </si>
  <si>
    <t>Fine Reject 1</t>
  </si>
  <si>
    <t>C0324</t>
  </si>
  <si>
    <t>Fine Reject 2</t>
  </si>
  <si>
    <t>C0325</t>
  </si>
  <si>
    <t>Does the reject contain fibres?</t>
  </si>
  <si>
    <t>C03251</t>
  </si>
  <si>
    <t>C03252</t>
  </si>
  <si>
    <t>C0326</t>
  </si>
  <si>
    <t>C03261</t>
  </si>
  <si>
    <t>C03262</t>
  </si>
  <si>
    <t>C03263</t>
  </si>
  <si>
    <t>C03264</t>
  </si>
  <si>
    <t>C04</t>
  </si>
  <si>
    <t>Tackiness</t>
  </si>
  <si>
    <t>C041</t>
  </si>
  <si>
    <t>Result Sheet Adhesion Test (Accept Coarse Screen)</t>
  </si>
  <si>
    <t>C042</t>
  </si>
  <si>
    <t>Result Sheet Adhesion Test (Accept Fine Screen)</t>
  </si>
  <si>
    <t>C043</t>
  </si>
  <si>
    <t>Macrostickies (Accept Coarse Sceen)</t>
  </si>
  <si>
    <t>C044</t>
  </si>
  <si>
    <t>Macrostickies &lt;2000 µm</t>
  </si>
  <si>
    <t>mm2/kg product</t>
  </si>
  <si>
    <t>C045</t>
  </si>
  <si>
    <t>Type of image analysis software and version</t>
  </si>
  <si>
    <t>C0451</t>
  </si>
  <si>
    <t>between 100 and 200</t>
  </si>
  <si>
    <t>C0452</t>
  </si>
  <si>
    <t>between 200 and 400</t>
  </si>
  <si>
    <t>C0453</t>
  </si>
  <si>
    <t>between 400 and 600</t>
  </si>
  <si>
    <t>C0454</t>
  </si>
  <si>
    <t>between 600 and 1000</t>
  </si>
  <si>
    <t>C0455</t>
  </si>
  <si>
    <t>between 1000 and 2000</t>
  </si>
  <si>
    <t>C0456</t>
  </si>
  <si>
    <t>between 2000 and 3000</t>
  </si>
  <si>
    <t>C0457</t>
  </si>
  <si>
    <t>between 3000 and 10000</t>
  </si>
  <si>
    <t>C0458</t>
  </si>
  <si>
    <t>larger than 10000</t>
  </si>
  <si>
    <t>Batch 1 Remarks</t>
  </si>
  <si>
    <t>Remarks</t>
  </si>
  <si>
    <t>ProductCategory</t>
  </si>
  <si>
    <t>ProductCategoryID</t>
  </si>
  <si>
    <t>UseCase</t>
  </si>
  <si>
    <t>ProductType</t>
  </si>
  <si>
    <t>ProductTypeID</t>
  </si>
  <si>
    <t>PrintingCountry</t>
  </si>
  <si>
    <t>ProductPart</t>
  </si>
  <si>
    <t>ProductPartID</t>
  </si>
  <si>
    <t>PrintingProcess</t>
  </si>
  <si>
    <t>PrintingProcessID</t>
  </si>
  <si>
    <t>PrintCategory</t>
  </si>
  <si>
    <t>PrintCategoryID</t>
  </si>
  <si>
    <t>PaperClassification</t>
  </si>
  <si>
    <t>PaperClassificationID</t>
  </si>
  <si>
    <t>PaperFurnish</t>
  </si>
  <si>
    <t>PaperFurnishID</t>
  </si>
  <si>
    <t>PaperFinishing</t>
  </si>
  <si>
    <t>PaperFinishingID</t>
  </si>
  <si>
    <t>PaperUse</t>
  </si>
  <si>
    <t>PaperUseID</t>
  </si>
  <si>
    <t>FlotationCell</t>
  </si>
  <si>
    <t>FlotationCellID</t>
  </si>
  <si>
    <t>Test Method</t>
  </si>
  <si>
    <t>TestMethodID</t>
  </si>
  <si>
    <t>YesNo</t>
  </si>
  <si>
    <t>Benchmarking Category</t>
  </si>
  <si>
    <t>BenchmarkingCategoryID</t>
  </si>
  <si>
    <t>StateOfPackaging</t>
  </si>
  <si>
    <t>HowMany</t>
  </si>
  <si>
    <t>Particles</t>
  </si>
  <si>
    <t>Fibres</t>
  </si>
  <si>
    <t>Fragmentation</t>
  </si>
  <si>
    <t>AdhSheet</t>
  </si>
  <si>
    <t>Boxboard</t>
  </si>
  <si>
    <t>Banderole</t>
  </si>
  <si>
    <t>Catalogue</t>
  </si>
  <si>
    <t>AT</t>
  </si>
  <si>
    <t>Complete</t>
  </si>
  <si>
    <t>Flexography</t>
  </si>
  <si>
    <t>Commercial</t>
  </si>
  <si>
    <t>Pigment coated</t>
  </si>
  <si>
    <t>Woodfree</t>
  </si>
  <si>
    <t>Uncoated</t>
  </si>
  <si>
    <t>Newsprint</t>
  </si>
  <si>
    <t>IfP Cell</t>
  </si>
  <si>
    <t>Yes</t>
  </si>
  <si>
    <t>Newspaper</t>
  </si>
  <si>
    <t>Used</t>
  </si>
  <si>
    <t>few</t>
  </si>
  <si>
    <t>small particles</t>
  </si>
  <si>
    <t>single fibres</t>
  </si>
  <si>
    <t>unfragmented</t>
  </si>
  <si>
    <t>absent</t>
  </si>
  <si>
    <t>Corrugated board</t>
  </si>
  <si>
    <t>Filling material</t>
  </si>
  <si>
    <t>Flyer</t>
  </si>
  <si>
    <t>BE</t>
  </si>
  <si>
    <t>Centerfold</t>
  </si>
  <si>
    <t>Inkjet (non-aequous inks)</t>
  </si>
  <si>
    <t>Demo</t>
  </si>
  <si>
    <t>Barrier coated</t>
  </si>
  <si>
    <t>Mechanical pulp based</t>
  </si>
  <si>
    <t>LWC</t>
  </si>
  <si>
    <t>Improved Newsprint</t>
  </si>
  <si>
    <t>Lam'deinkit</t>
  </si>
  <si>
    <t>No</t>
  </si>
  <si>
    <t>Magazine Uncoated</t>
  </si>
  <si>
    <t>Unused</t>
  </si>
  <si>
    <t>some</t>
  </si>
  <si>
    <t>large particles</t>
  </si>
  <si>
    <t>fibre flakes</t>
  </si>
  <si>
    <t>partly fragmented</t>
  </si>
  <si>
    <t>partly present</t>
  </si>
  <si>
    <t>Flexible packaging</t>
  </si>
  <si>
    <t>Frozen food carton</t>
  </si>
  <si>
    <t>Magazine</t>
  </si>
  <si>
    <t>CA</t>
  </si>
  <si>
    <t>Cover</t>
  </si>
  <si>
    <t>Inkjet (pigment)</t>
  </si>
  <si>
    <t>Test</t>
  </si>
  <si>
    <t>Recycled (100 %)</t>
  </si>
  <si>
    <t>MWC</t>
  </si>
  <si>
    <t>Multi purpose</t>
  </si>
  <si>
    <t>PTS Cell</t>
  </si>
  <si>
    <t>Magazine Coated</t>
  </si>
  <si>
    <t>Semi-finshed</t>
  </si>
  <si>
    <t>many</t>
  </si>
  <si>
    <t>single fibres &amp; flakes</t>
  </si>
  <si>
    <t>fragmented</t>
  </si>
  <si>
    <t>present (damaged sheet)</t>
  </si>
  <si>
    <t>Carrier bag</t>
  </si>
  <si>
    <t>Liquid packaging</t>
  </si>
  <si>
    <t>Newspaper (Quality)</t>
  </si>
  <si>
    <t>CH</t>
  </si>
  <si>
    <t>Inner part</t>
  </si>
  <si>
    <t>Inkjet (mix dye/ pigmented)</t>
  </si>
  <si>
    <t>Other</t>
  </si>
  <si>
    <t>Lamination</t>
  </si>
  <si>
    <t>Contains recycled paper (&lt;100 %)</t>
  </si>
  <si>
    <t>HWC</t>
  </si>
  <si>
    <t>Inkjet</t>
  </si>
  <si>
    <t>Voith A</t>
  </si>
  <si>
    <t>Low ink coverage products (Brightness of base paper ≤ 75)</t>
  </si>
  <si>
    <t>To Go Packaging</t>
  </si>
  <si>
    <t>Molded packaging</t>
  </si>
  <si>
    <t>Newspaper (Tabloid)</t>
  </si>
  <si>
    <t>CZ</t>
  </si>
  <si>
    <t>Unknown</t>
  </si>
  <si>
    <t>Inkjet (dye)</t>
  </si>
  <si>
    <t>Metallisation</t>
  </si>
  <si>
    <t xml:space="preserve">SC </t>
  </si>
  <si>
    <t>Laser</t>
  </si>
  <si>
    <t>Voith Delta 25</t>
  </si>
  <si>
    <t>Low ink coverage products (Brightness of base paper &gt; 75)</t>
  </si>
  <si>
    <t>Outer packaging</t>
  </si>
  <si>
    <t>Newspaper (unspecified)</t>
  </si>
  <si>
    <t>DE</t>
  </si>
  <si>
    <t>Inkjet (unspecified)</t>
  </si>
  <si>
    <t>Lamination+Metallisation</t>
  </si>
  <si>
    <t>Pigmented</t>
  </si>
  <si>
    <t>Offset (uncoated/coated)</t>
  </si>
  <si>
    <t>Voith Eco-Cell</t>
  </si>
  <si>
    <t>Stationery (Y of base paper &gt; 90)</t>
  </si>
  <si>
    <t xml:space="preserve">Paper cup
</t>
  </si>
  <si>
    <t>Stationery</t>
  </si>
  <si>
    <t>DK</t>
  </si>
  <si>
    <t>Letterpress</t>
  </si>
  <si>
    <t>Specially treated</t>
  </si>
  <si>
    <t>Gravure (uncoated/coated)</t>
  </si>
  <si>
    <t>Wrapping paper</t>
  </si>
  <si>
    <t>Test Print</t>
  </si>
  <si>
    <t>ES</t>
  </si>
  <si>
    <t>Offset (unspecified)</t>
  </si>
  <si>
    <t>FI</t>
  </si>
  <si>
    <t>Offset Anilox</t>
  </si>
  <si>
    <t>FR</t>
  </si>
  <si>
    <t>Offset Dry</t>
  </si>
  <si>
    <t>IT</t>
  </si>
  <si>
    <t>Offset Heatset</t>
  </si>
  <si>
    <t>JP</t>
  </si>
  <si>
    <t>Offset Coldset</t>
  </si>
  <si>
    <t>NL</t>
  </si>
  <si>
    <t>Offset Sheetfed</t>
  </si>
  <si>
    <t>NO</t>
  </si>
  <si>
    <t>Rotogravure</t>
  </si>
  <si>
    <t>PK</t>
  </si>
  <si>
    <t>Toner (unspecified)</t>
  </si>
  <si>
    <t>SE</t>
  </si>
  <si>
    <t>Toner Dry</t>
  </si>
  <si>
    <t>UK</t>
  </si>
  <si>
    <t>Toner Liquid</t>
  </si>
  <si>
    <t>US</t>
  </si>
  <si>
    <t>Combination (e.g. Offset+Inkjet)</t>
  </si>
  <si>
    <t>Screen Printing</t>
  </si>
  <si>
    <t>Category of Printed Product</t>
  </si>
  <si>
    <t>Date of Test (Batch 2)</t>
  </si>
  <si>
    <t>A13</t>
  </si>
  <si>
    <t>Coarse Reject (Batch 1)</t>
  </si>
  <si>
    <t>Ash Content of non-paper constituents (525 °C)</t>
  </si>
  <si>
    <t>B09</t>
  </si>
  <si>
    <r>
      <t>Mass of oven dry sample m</t>
    </r>
    <r>
      <rPr>
        <vertAlign val="subscript"/>
        <sz val="10"/>
        <rFont val="Arial"/>
        <family val="2"/>
      </rPr>
      <t>ps,od</t>
    </r>
  </si>
  <si>
    <r>
      <t>Moisture content of sample MC</t>
    </r>
    <r>
      <rPr>
        <vertAlign val="subscript"/>
        <sz val="10"/>
        <rFont val="Arial"/>
        <family val="2"/>
      </rPr>
      <t>ps</t>
    </r>
  </si>
  <si>
    <t>B10</t>
  </si>
  <si>
    <t>B101</t>
  </si>
  <si>
    <t>B102</t>
  </si>
  <si>
    <t>B103</t>
  </si>
  <si>
    <t>B104</t>
  </si>
  <si>
    <t>B11</t>
  </si>
  <si>
    <r>
      <t>Mass of stock solution m</t>
    </r>
    <r>
      <rPr>
        <vertAlign val="subscript"/>
        <sz val="10"/>
        <rFont val="Arial"/>
        <family val="2"/>
      </rPr>
      <t>St</t>
    </r>
  </si>
  <si>
    <t>B12</t>
  </si>
  <si>
    <r>
      <t>Concentration of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</si>
  <si>
    <t>B13</t>
  </si>
  <si>
    <r>
      <t>Mass of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</si>
  <si>
    <t>B14</t>
  </si>
  <si>
    <t>B15</t>
  </si>
  <si>
    <r>
      <t>Pulping concentration c</t>
    </r>
    <r>
      <rPr>
        <vertAlign val="subscript"/>
        <sz val="10"/>
        <rFont val="Arial"/>
        <family val="2"/>
      </rPr>
      <t>PS</t>
    </r>
  </si>
  <si>
    <t>B16</t>
  </si>
  <si>
    <t>Flotation Cell</t>
  </si>
  <si>
    <t>B17</t>
  </si>
  <si>
    <t>Flotation stock concentration of undeinked pulp</t>
  </si>
  <si>
    <t>FlotationConsistency</t>
  </si>
  <si>
    <t>B18</t>
  </si>
  <si>
    <t>Volume flotation cell</t>
  </si>
  <si>
    <t>l</t>
  </si>
  <si>
    <t>C012</t>
  </si>
  <si>
    <t>C013</t>
  </si>
  <si>
    <t>At Begin of Storage (5% Concentration)</t>
  </si>
  <si>
    <t>pH_BeginOfStorage</t>
  </si>
  <si>
    <t>C014</t>
  </si>
  <si>
    <t>At End of Storage (5% Concentration)</t>
  </si>
  <si>
    <t>pH_EndOfStorage</t>
  </si>
  <si>
    <t>C015</t>
  </si>
  <si>
    <t>At Begin of Flotation (Flotation Concentration)</t>
  </si>
  <si>
    <t>pH_BeginOfFlotation</t>
  </si>
  <si>
    <t>Yield</t>
  </si>
  <si>
    <t>Flotation Yield</t>
  </si>
  <si>
    <t>Fibre Yield</t>
  </si>
  <si>
    <t>C05</t>
  </si>
  <si>
    <t>Overflow</t>
  </si>
  <si>
    <t>C051</t>
  </si>
  <si>
    <r>
      <t>Mass m</t>
    </r>
    <r>
      <rPr>
        <vertAlign val="subscript"/>
        <sz val="10"/>
        <rFont val="Arial"/>
        <family val="2"/>
      </rPr>
      <t>froth</t>
    </r>
  </si>
  <si>
    <t>kg</t>
  </si>
  <si>
    <t>C052</t>
  </si>
  <si>
    <t>Stock concentration</t>
  </si>
  <si>
    <t>C06</t>
  </si>
  <si>
    <t>Undeinked Pulp</t>
  </si>
  <si>
    <t>C061</t>
  </si>
  <si>
    <t>Ash Content (525 °C)</t>
  </si>
  <si>
    <t>UPAshContent</t>
  </si>
  <si>
    <t>C062</t>
  </si>
  <si>
    <t>Brightness R457 Filter Pad</t>
  </si>
  <si>
    <t>UPBrightness</t>
  </si>
  <si>
    <t>C063</t>
  </si>
  <si>
    <t>Illumination C/2°/0  without UV</t>
  </si>
  <si>
    <t>C0631</t>
  </si>
  <si>
    <t>Y Filter Pad</t>
  </si>
  <si>
    <t>UPY</t>
  </si>
  <si>
    <t>C0632</t>
  </si>
  <si>
    <t>L* Filter Pad</t>
  </si>
  <si>
    <t>UPL</t>
  </si>
  <si>
    <t>C0633</t>
  </si>
  <si>
    <t>a* Filter Pad</t>
  </si>
  <si>
    <t>UPa</t>
  </si>
  <si>
    <t>C0634</t>
  </si>
  <si>
    <t>b* Filter Pad</t>
  </si>
  <si>
    <t>UPb</t>
  </si>
  <si>
    <t>C064</t>
  </si>
  <si>
    <r>
      <t>R</t>
    </r>
    <r>
      <rPr>
        <sz val="10"/>
        <rFont val="Calibri"/>
        <family val="2"/>
      </rPr>
      <t>∞</t>
    </r>
    <r>
      <rPr>
        <sz val="10"/>
        <rFont val="Arial"/>
        <family val="2"/>
      </rPr>
      <t>, 700 Filter Pad</t>
    </r>
  </si>
  <si>
    <t>UPR</t>
  </si>
  <si>
    <t>C065</t>
  </si>
  <si>
    <t>ERIC Filter Pad</t>
  </si>
  <si>
    <t>UPERIC</t>
  </si>
  <si>
    <t>ppm</t>
  </si>
  <si>
    <t>C07</t>
  </si>
  <si>
    <t>Deinked Pulp</t>
  </si>
  <si>
    <t>C071</t>
  </si>
  <si>
    <t>DPAshContent</t>
  </si>
  <si>
    <t>C072</t>
  </si>
  <si>
    <t>DPBrightness</t>
  </si>
  <si>
    <t>C073</t>
  </si>
  <si>
    <t>C0731</t>
  </si>
  <si>
    <t>DPY</t>
  </si>
  <si>
    <t>C0732</t>
  </si>
  <si>
    <t>DPL</t>
  </si>
  <si>
    <t>C0733</t>
  </si>
  <si>
    <t>DPa</t>
  </si>
  <si>
    <t>C0734</t>
  </si>
  <si>
    <t>DPb</t>
  </si>
  <si>
    <t>C074</t>
  </si>
  <si>
    <t>DPR</t>
  </si>
  <si>
    <t>C075</t>
  </si>
  <si>
    <t>C076</t>
  </si>
  <si>
    <t>Dirt Particle Area: Domas</t>
  </si>
  <si>
    <t>C0761</t>
  </si>
  <si>
    <t>Total Count</t>
  </si>
  <si>
    <t>#/m²</t>
  </si>
  <si>
    <t>C07611</t>
  </si>
  <si>
    <t>Fine screening after flotation?</t>
  </si>
  <si>
    <t>C07612</t>
  </si>
  <si>
    <t>Are there any visual impurities which are not detected by the Software?</t>
  </si>
  <si>
    <t>C07613</t>
  </si>
  <si>
    <t>If yes how much?</t>
  </si>
  <si>
    <t>C07614</t>
  </si>
  <si>
    <t>Which kind of visual impurities?</t>
  </si>
  <si>
    <t>C07615</t>
  </si>
  <si>
    <t>Count: &gt;50 - 100</t>
  </si>
  <si>
    <t>DPDomasCount50</t>
  </si>
  <si>
    <t>C07616</t>
  </si>
  <si>
    <t>Count: &gt;100 - 150</t>
  </si>
  <si>
    <t>DPDomasCount100</t>
  </si>
  <si>
    <t>C07617</t>
  </si>
  <si>
    <t>Count: &gt;150 - 200</t>
  </si>
  <si>
    <t>DPDomasCount150</t>
  </si>
  <si>
    <t>C07618</t>
  </si>
  <si>
    <t>Count: &gt;200 - 250</t>
  </si>
  <si>
    <t>DPDomasCount200</t>
  </si>
  <si>
    <t>C07619</t>
  </si>
  <si>
    <t>Count: &gt;250 - 500</t>
  </si>
  <si>
    <t>DPDomasCount250</t>
  </si>
  <si>
    <t>C076110</t>
  </si>
  <si>
    <t>Count: &gt;500</t>
  </si>
  <si>
    <t>DPDomasCount500</t>
  </si>
  <si>
    <t>C0762</t>
  </si>
  <si>
    <t>Total Area</t>
  </si>
  <si>
    <t>mm²/m²</t>
  </si>
  <si>
    <t>C07621</t>
  </si>
  <si>
    <t>Total Area &gt;250</t>
  </si>
  <si>
    <t>C07622</t>
  </si>
  <si>
    <t>Area: &gt;50 - 100</t>
  </si>
  <si>
    <t>DPDomasArea50</t>
  </si>
  <si>
    <t>C07623</t>
  </si>
  <si>
    <t>Area: &gt;100 - 150</t>
  </si>
  <si>
    <t>DPDomasArea100</t>
  </si>
  <si>
    <t>C07624</t>
  </si>
  <si>
    <t>Area: &gt;150 - 200</t>
  </si>
  <si>
    <t>DPDomasArea150</t>
  </si>
  <si>
    <t>C07625</t>
  </si>
  <si>
    <t>Area: &gt;200 - 250</t>
  </si>
  <si>
    <t>DPDomasArea200</t>
  </si>
  <si>
    <t>C07626</t>
  </si>
  <si>
    <t>Area: &gt;250 - 500</t>
  </si>
  <si>
    <t>DPDomasArea250</t>
  </si>
  <si>
    <t>C07627</t>
  </si>
  <si>
    <t>Area: &gt;500</t>
  </si>
  <si>
    <t>DPDomasArea500</t>
  </si>
  <si>
    <t>C08</t>
  </si>
  <si>
    <t>Deinked Pulp Filtrate Illumination C/2°/0  without UV</t>
  </si>
  <si>
    <t>C081</t>
  </si>
  <si>
    <t>Brightness R457 Membrane Filter</t>
  </si>
  <si>
    <t>DPFBrightness</t>
  </si>
  <si>
    <t>C082</t>
  </si>
  <si>
    <t>Y Membrane Filter</t>
  </si>
  <si>
    <t>DPFY</t>
  </si>
  <si>
    <t>C083</t>
  </si>
  <si>
    <t>L* Membrane Filter</t>
  </si>
  <si>
    <t>DPFL</t>
  </si>
  <si>
    <t>C084</t>
  </si>
  <si>
    <t>a* Membrane Filter</t>
  </si>
  <si>
    <t>DPFa</t>
  </si>
  <si>
    <t>C085</t>
  </si>
  <si>
    <t>b* Membrane Filter</t>
  </si>
  <si>
    <t>DPFb</t>
  </si>
  <si>
    <t>C086</t>
  </si>
  <si>
    <r>
      <t>R</t>
    </r>
    <r>
      <rPr>
        <sz val="10"/>
        <rFont val="Calibri"/>
        <family val="2"/>
      </rPr>
      <t>∞</t>
    </r>
    <r>
      <rPr>
        <sz val="10"/>
        <rFont val="Arial"/>
        <family val="2"/>
      </rPr>
      <t>, 700 Membrane Filter</t>
    </r>
  </si>
  <si>
    <t>DPFR</t>
  </si>
  <si>
    <t>C087</t>
  </si>
  <si>
    <t xml:space="preserve">Type of flocculant </t>
  </si>
  <si>
    <t>C088</t>
  </si>
  <si>
    <t>Flocculant volume</t>
  </si>
  <si>
    <t>ml</t>
  </si>
  <si>
    <t>C09</t>
  </si>
  <si>
    <t>Control Water Illumination C/2°/0  without UV</t>
  </si>
  <si>
    <t>C091</t>
  </si>
  <si>
    <t>CWBrightness</t>
  </si>
  <si>
    <t>C092</t>
  </si>
  <si>
    <t>CWY</t>
  </si>
  <si>
    <t>C093</t>
  </si>
  <si>
    <t>CWL</t>
  </si>
  <si>
    <t>C094</t>
  </si>
  <si>
    <t>CWa</t>
  </si>
  <si>
    <t>C095</t>
  </si>
  <si>
    <t>CWb</t>
  </si>
  <si>
    <t>C096</t>
  </si>
  <si>
    <t>CWR</t>
  </si>
  <si>
    <t>Z</t>
  </si>
  <si>
    <t>Calculated Results</t>
  </si>
  <si>
    <t>Z01</t>
  </si>
  <si>
    <t>IE700, Filter Pad</t>
  </si>
  <si>
    <t>Z02</t>
  </si>
  <si>
    <r>
      <t>D</t>
    </r>
    <r>
      <rPr>
        <sz val="10"/>
        <rFont val="Arial"/>
        <family val="2"/>
      </rPr>
      <t>Y Filtrate</t>
    </r>
  </si>
  <si>
    <t>Remarks Batch 2</t>
  </si>
  <si>
    <t>Key to version numbers</t>
  </si>
  <si>
    <t>1st Digit:</t>
  </si>
  <si>
    <t>Large changes, e. g. complete data blocks</t>
  </si>
  <si>
    <t>2nd Digit:</t>
  </si>
  <si>
    <t>Single fields added / deleted</t>
  </si>
  <si>
    <t>3rd Digit:</t>
  </si>
  <si>
    <t>Presettings or selections changed, wording, ...</t>
  </si>
  <si>
    <t>Change log</t>
  </si>
  <si>
    <t>Version</t>
  </si>
  <si>
    <t>Changes</t>
  </si>
  <si>
    <t>Change Date</t>
  </si>
  <si>
    <t>Who</t>
  </si>
  <si>
    <t>Verteilt</t>
  </si>
  <si>
    <t>2.3.0</t>
  </si>
  <si>
    <t>Minor layout bugs</t>
  </si>
  <si>
    <t>FB</t>
  </si>
  <si>
    <t>Modification for better input to database</t>
  </si>
  <si>
    <t>Inconsistency in orthography eliminated</t>
  </si>
  <si>
    <t>Für Datenbank-Import optimiert</t>
  </si>
  <si>
    <t>2.4.0</t>
  </si>
  <si>
    <t>Datenfeld hinzugefügt</t>
  </si>
  <si>
    <t>A136 Ash Content (525 °C)</t>
  </si>
  <si>
    <t>C022 Fibre Yield</t>
  </si>
  <si>
    <t>C031 Mass mfroth</t>
  </si>
  <si>
    <t>C032 Stock Consistency</t>
  </si>
  <si>
    <t>Detenfeld gelöscht</t>
  </si>
  <si>
    <t>B04 Homogenisation</t>
  </si>
  <si>
    <t>2.4.1</t>
  </si>
  <si>
    <t>Korrekturen nach Einfügen von Zeilen</t>
  </si>
  <si>
    <t>E122 - E156</t>
  </si>
  <si>
    <t>AKK</t>
  </si>
  <si>
    <t>2.4.2</t>
  </si>
  <si>
    <t>Aktualisierung Listen; z.B. Liste Methoden nur aktuelle Methoden</t>
  </si>
  <si>
    <t>2.4.3</t>
  </si>
  <si>
    <t>textliche Änderungen Zeile A134</t>
  </si>
  <si>
    <t>1.0.0</t>
  </si>
  <si>
    <t>INGEDE Method 11 LabReport adapted to the needs of 4EG WS 1 Part II recyclability test method</t>
  </si>
  <si>
    <t>CT</t>
  </si>
  <si>
    <t>1.0.1</t>
  </si>
  <si>
    <t>Suggestions for improvemnt from CTP and PTS incorporated</t>
  </si>
  <si>
    <t>1.0.2</t>
  </si>
  <si>
    <t>Suggestions for improvemnt from PTS incorporated</t>
  </si>
  <si>
    <t>4EG Part II:2026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</si>
</sst>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;\-#,##0;&quot;&quot;"/>
    <numFmt numFmtId="166" formatCode="#,##0;\-#,##0;0"/>
    <numFmt numFmtId="167" formatCode="#,##0.0;\-#,##0.0;0.0"/>
    <numFmt numFmtId="168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2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Symbol"/>
      <family val="1"/>
      <charset val="2"/>
    </font>
    <font>
      <b/>
      <sz val="8"/>
      <color rgb="FF7030A0"/>
      <name val="Arial"/>
      <family val="2"/>
    </font>
    <font>
      <sz val="10"/>
      <color rgb="FF7030A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b/>
      <vertAlign val="sub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indent="2"/>
    </xf>
    <xf numFmtId="49" fontId="2" fillId="0" borderId="2" xfId="0" applyNumberFormat="1" applyFont="1" applyBorder="1" applyAlignment="1" applyProtection="1">
      <alignment horizontal="left" vertical="center" indent="1"/>
      <protection locked="0"/>
    </xf>
    <xf numFmtId="0" fontId="0" fillId="4" borderId="2" xfId="0" applyFill="1" applyBorder="1" applyAlignment="1">
      <alignment horizontal="left" vertical="center" indent="2"/>
    </xf>
    <xf numFmtId="0" fontId="0" fillId="0" borderId="2" xfId="0" applyBorder="1" applyAlignment="1" applyProtection="1">
      <alignment horizontal="left" vertical="center" indent="1"/>
      <protection locked="0"/>
    </xf>
    <xf numFmtId="14" fontId="0" fillId="0" borderId="2" xfId="0" applyNumberFormat="1" applyBorder="1" applyAlignment="1" applyProtection="1">
      <alignment horizontal="left" vertical="center" indent="1"/>
      <protection locked="0"/>
    </xf>
    <xf numFmtId="3" fontId="0" fillId="0" borderId="2" xfId="0" applyNumberFormat="1" applyBorder="1" applyAlignment="1" applyProtection="1">
      <alignment horizontal="left" vertical="center" indent="1"/>
      <protection locked="0"/>
    </xf>
    <xf numFmtId="0" fontId="0" fillId="4" borderId="2" xfId="0" applyFill="1" applyBorder="1" applyAlignment="1">
      <alignment horizontal="left" vertical="center" indent="4"/>
    </xf>
    <xf numFmtId="164" fontId="0" fillId="0" borderId="2" xfId="0" applyNumberFormat="1" applyBorder="1" applyAlignment="1" applyProtection="1">
      <alignment horizontal="left" vertical="center" indent="1"/>
      <protection locked="0"/>
    </xf>
    <xf numFmtId="0" fontId="2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indent="1"/>
    </xf>
    <xf numFmtId="165" fontId="0" fillId="4" borderId="2" xfId="0" applyNumberFormat="1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8"/>
    </xf>
    <xf numFmtId="0" fontId="2" fillId="2" borderId="3" xfId="0" applyFont="1" applyFill="1" applyBorder="1" applyAlignment="1">
      <alignment vertical="top"/>
    </xf>
    <xf numFmtId="49" fontId="3" fillId="2" borderId="3" xfId="0" applyNumberFormat="1" applyFont="1" applyFill="1" applyBorder="1" applyAlignment="1" applyProtection="1">
      <alignment horizontal="left" vertical="top" wrapText="1" indent="1"/>
      <protection locked="0"/>
    </xf>
    <xf numFmtId="0" fontId="4" fillId="4" borderId="2" xfId="0" applyFont="1" applyFill="1" applyBorder="1" applyAlignment="1">
      <alignment horizontal="left" vertical="center" indent="2"/>
    </xf>
    <xf numFmtId="0" fontId="12" fillId="2" borderId="2" xfId="0" applyFont="1" applyFill="1" applyBorder="1" applyAlignment="1">
      <alignment horizontal="left" vertical="center" indent="1"/>
    </xf>
    <xf numFmtId="0" fontId="11" fillId="3" borderId="1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12" fillId="2" borderId="3" xfId="0" applyFont="1" applyFill="1" applyBorder="1" applyAlignment="1">
      <alignment horizontal="left" vertical="top" indent="1"/>
    </xf>
    <xf numFmtId="0" fontId="13" fillId="3" borderId="4" xfId="0" applyFont="1" applyFill="1" applyBorder="1" applyAlignment="1">
      <alignment horizontal="left" vertical="center" indent="1"/>
    </xf>
    <xf numFmtId="0" fontId="14" fillId="3" borderId="4" xfId="0" applyFont="1" applyFill="1" applyBorder="1" applyAlignment="1">
      <alignment vertical="center"/>
    </xf>
    <xf numFmtId="49" fontId="12" fillId="4" borderId="2" xfId="0" applyNumberFormat="1" applyFont="1" applyFill="1" applyBorder="1" applyAlignment="1">
      <alignment horizontal="left" vertical="center" indent="1"/>
    </xf>
    <xf numFmtId="164" fontId="0" fillId="4" borderId="2" xfId="0" applyNumberFormat="1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66" fontId="0" fillId="4" borderId="2" xfId="0" applyNumberFormat="1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7"/>
    </xf>
    <xf numFmtId="167" fontId="0" fillId="4" borderId="2" xfId="0" applyNumberFormat="1" applyFill="1" applyBorder="1" applyAlignment="1">
      <alignment horizontal="left" vertical="center" indent="1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left" vertical="center" indent="1"/>
      <protection locked="0"/>
    </xf>
    <xf numFmtId="0" fontId="2" fillId="4" borderId="2" xfId="0" applyFont="1" applyFill="1" applyBorder="1" applyAlignment="1">
      <alignment horizontal="left" vertical="center" indent="4"/>
    </xf>
    <xf numFmtId="0" fontId="2" fillId="4" borderId="2" xfId="0" applyFont="1" applyFill="1" applyBorder="1" applyAlignment="1">
      <alignment horizontal="left" vertical="center" indent="6"/>
    </xf>
    <xf numFmtId="164" fontId="15" fillId="0" borderId="2" xfId="0" applyNumberFormat="1" applyFont="1" applyBorder="1" applyAlignment="1" applyProtection="1">
      <alignment horizontal="left" vertical="center" indent="1"/>
      <protection locked="0"/>
    </xf>
    <xf numFmtId="49" fontId="15" fillId="0" borderId="2" xfId="0" applyNumberFormat="1" applyFont="1" applyBorder="1" applyAlignment="1" applyProtection="1">
      <alignment horizontal="left" vertical="center" indent="1"/>
      <protection locked="0"/>
    </xf>
    <xf numFmtId="0" fontId="0" fillId="4" borderId="2" xfId="0" applyFill="1" applyBorder="1" applyAlignment="1">
      <alignment horizontal="left" vertical="center" indent="6"/>
    </xf>
    <xf numFmtId="0" fontId="8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49" fontId="2" fillId="0" borderId="0" xfId="0" applyNumberFormat="1" applyFont="1"/>
    <xf numFmtId="49" fontId="0" fillId="0" borderId="0" xfId="0" applyNumberFormat="1"/>
    <xf numFmtId="14" fontId="0" fillId="0" borderId="0" xfId="0" applyNumberFormat="1"/>
    <xf numFmtId="14" fontId="2" fillId="0" borderId="0" xfId="0" applyNumberFormat="1" applyFont="1"/>
    <xf numFmtId="0" fontId="2" fillId="0" borderId="0" xfId="0" applyFont="1"/>
    <xf numFmtId="0" fontId="17" fillId="2" borderId="0" xfId="0" applyFont="1" applyFill="1" applyAlignment="1">
      <alignment horizontal="left" textRotation="90"/>
    </xf>
    <xf numFmtId="0" fontId="18" fillId="0" borderId="0" xfId="0" applyFont="1" applyAlignment="1">
      <alignment vertical="center"/>
    </xf>
    <xf numFmtId="0" fontId="2" fillId="2" borderId="0" xfId="0" applyFont="1" applyFill="1" applyAlignment="1">
      <alignment horizontal="left" textRotation="90"/>
    </xf>
    <xf numFmtId="0" fontId="2" fillId="2" borderId="6" xfId="0" applyFont="1" applyFill="1" applyBorder="1" applyAlignment="1">
      <alignment horizontal="left" textRotation="90"/>
    </xf>
    <xf numFmtId="0" fontId="2" fillId="2" borderId="0" xfId="0" applyFont="1" applyFill="1" applyAlignment="1">
      <alignment vertical="center" textRotation="90"/>
    </xf>
    <xf numFmtId="0" fontId="0" fillId="0" borderId="6" xfId="0" applyBorder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center" vertical="center"/>
    </xf>
    <xf numFmtId="0" fontId="3" fillId="4" borderId="2" xfId="0" quotePrefix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4" fontId="0" fillId="0" borderId="2" xfId="0" applyNumberFormat="1" applyBorder="1" applyAlignment="1" applyProtection="1">
      <alignment horizontal="left" vertical="center" indent="1"/>
      <protection locked="0"/>
    </xf>
    <xf numFmtId="0" fontId="20" fillId="0" borderId="6" xfId="0" applyFont="1" applyBorder="1" applyAlignment="1">
      <alignment vertical="center"/>
    </xf>
    <xf numFmtId="49" fontId="1" fillId="0" borderId="0" xfId="0" applyNumberFormat="1" applyFont="1"/>
    <xf numFmtId="0" fontId="1" fillId="0" borderId="0" xfId="0" applyFont="1"/>
    <xf numFmtId="0" fontId="1" fillId="4" borderId="2" xfId="0" applyFont="1" applyFill="1" applyBorder="1" applyAlignment="1">
      <alignment horizontal="left" vertical="center" indent="4"/>
    </xf>
    <xf numFmtId="0" fontId="1" fillId="0" borderId="6" xfId="0" applyFont="1" applyBorder="1" applyAlignment="1">
      <alignment vertical="center"/>
    </xf>
    <xf numFmtId="49" fontId="1" fillId="0" borderId="0" xfId="0" applyNumberFormat="1" applyFont="1" applyAlignment="1">
      <alignment wrapText="1"/>
    </xf>
    <xf numFmtId="0" fontId="2" fillId="6" borderId="2" xfId="0" applyFont="1" applyFill="1" applyBorder="1" applyAlignment="1">
      <alignment horizontal="left" vertical="center" indent="4"/>
    </xf>
    <xf numFmtId="0" fontId="1" fillId="6" borderId="2" xfId="0" applyFont="1" applyFill="1" applyBorder="1" applyAlignment="1">
      <alignment horizontal="left" vertical="center" indent="4"/>
    </xf>
    <xf numFmtId="0" fontId="3" fillId="6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2"/>
    </xf>
    <xf numFmtId="0" fontId="1" fillId="4" borderId="2" xfId="0" applyFont="1" applyFill="1" applyBorder="1" applyAlignment="1">
      <alignment horizontal="left" vertical="center" wrapText="1" indent="4"/>
    </xf>
    <xf numFmtId="4" fontId="15" fillId="0" borderId="2" xfId="0" applyNumberFormat="1" applyFont="1" applyBorder="1" applyAlignment="1" applyProtection="1">
      <alignment horizontal="left" vertical="center" indent="1"/>
      <protection locked="0"/>
    </xf>
    <xf numFmtId="164" fontId="15" fillId="6" borderId="2" xfId="0" applyNumberFormat="1" applyFont="1" applyFill="1" applyBorder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3"/>
    </xf>
    <xf numFmtId="49" fontId="1" fillId="0" borderId="0" xfId="0" quotePrefix="1" applyNumberFormat="1" applyFont="1"/>
    <xf numFmtId="0" fontId="3" fillId="4" borderId="7" xfId="0" applyFont="1" applyFill="1" applyBorder="1" applyAlignment="1">
      <alignment horizontal="left" vertical="center" indent="1"/>
    </xf>
    <xf numFmtId="0" fontId="3" fillId="5" borderId="7" xfId="0" applyFont="1" applyFill="1" applyBorder="1" applyAlignment="1">
      <alignment horizontal="left" vertical="center"/>
    </xf>
    <xf numFmtId="0" fontId="3" fillId="4" borderId="7" xfId="0" quotePrefix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indent="4"/>
    </xf>
    <xf numFmtId="1" fontId="0" fillId="4" borderId="2" xfId="0" applyNumberFormat="1" applyFill="1" applyBorder="1" applyAlignment="1">
      <alignment horizontal="left" vertical="center" indent="1"/>
    </xf>
    <xf numFmtId="164" fontId="0" fillId="0" borderId="7" xfId="0" applyNumberFormat="1" applyBorder="1" applyAlignment="1" applyProtection="1">
      <alignment horizontal="left" vertical="center" indent="1"/>
      <protection locked="0"/>
    </xf>
    <xf numFmtId="0" fontId="1" fillId="4" borderId="7" xfId="0" applyFont="1" applyFill="1" applyBorder="1" applyAlignment="1">
      <alignment horizontal="left" vertical="center" indent="5"/>
    </xf>
    <xf numFmtId="0" fontId="1" fillId="4" borderId="7" xfId="0" applyFont="1" applyFill="1" applyBorder="1" applyAlignment="1">
      <alignment horizontal="left" vertical="center" indent="3"/>
    </xf>
    <xf numFmtId="0" fontId="1" fillId="4" borderId="7" xfId="0" applyFont="1" applyFill="1" applyBorder="1" applyAlignment="1">
      <alignment horizontal="left" vertical="center" indent="6"/>
    </xf>
    <xf numFmtId="0" fontId="22" fillId="5" borderId="7" xfId="0" applyFont="1" applyFill="1" applyBorder="1" applyAlignment="1">
      <alignment horizontal="left" vertical="center"/>
    </xf>
    <xf numFmtId="0" fontId="22" fillId="4" borderId="7" xfId="0" quotePrefix="1" applyFont="1" applyFill="1" applyBorder="1" applyAlignment="1">
      <alignment horizontal="center" vertical="center"/>
    </xf>
    <xf numFmtId="0" fontId="20" fillId="0" borderId="0" xfId="0" applyFont="1"/>
    <xf numFmtId="164" fontId="0" fillId="6" borderId="7" xfId="0" applyNumberFormat="1" applyFill="1" applyBorder="1" applyAlignment="1" applyProtection="1">
      <alignment horizontal="left" vertical="center" indent="1"/>
      <protection locked="0"/>
    </xf>
    <xf numFmtId="164" fontId="0" fillId="7" borderId="7" xfId="0" applyNumberFormat="1" applyFill="1" applyBorder="1" applyAlignment="1" applyProtection="1">
      <alignment horizontal="left" vertical="center" indent="1"/>
      <protection locked="0"/>
    </xf>
    <xf numFmtId="0" fontId="1" fillId="4" borderId="2" xfId="0" applyFont="1" applyFill="1" applyBorder="1" applyAlignment="1">
      <alignment horizontal="left" vertical="center" indent="5"/>
    </xf>
    <xf numFmtId="164" fontId="0" fillId="7" borderId="2" xfId="0" applyNumberFormat="1" applyFill="1" applyBorder="1" applyAlignment="1" applyProtection="1">
      <alignment horizontal="left" vertical="center" indent="1"/>
      <protection locked="0"/>
    </xf>
    <xf numFmtId="0" fontId="2" fillId="4" borderId="5" xfId="0" applyFont="1" applyFill="1" applyBorder="1" applyAlignment="1">
      <alignment horizontal="left" vertical="center" indent="2"/>
    </xf>
    <xf numFmtId="0" fontId="12" fillId="4" borderId="7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1" fillId="4" borderId="2" xfId="0" applyFont="1" applyFill="1" applyBorder="1" applyAlignment="1">
      <alignment horizontal="left" vertical="center" indent="6"/>
    </xf>
    <xf numFmtId="0" fontId="1" fillId="4" borderId="2" xfId="0" applyFont="1" applyFill="1" applyBorder="1" applyAlignment="1">
      <alignment horizontal="left" vertical="center" wrapText="1" indent="6"/>
    </xf>
    <xf numFmtId="164" fontId="1" fillId="7" borderId="2" xfId="0" applyNumberFormat="1" applyFont="1" applyFill="1" applyBorder="1" applyAlignment="1" applyProtection="1">
      <alignment horizontal="left" vertical="center" indent="1"/>
      <protection locked="0"/>
    </xf>
    <xf numFmtId="164" fontId="0" fillId="6" borderId="2" xfId="0" applyNumberFormat="1" applyFill="1" applyBorder="1" applyAlignment="1">
      <alignment horizontal="left" vertical="center" indent="1"/>
    </xf>
    <xf numFmtId="0" fontId="2" fillId="4" borderId="7" xfId="0" applyFont="1" applyFill="1" applyBorder="1" applyAlignment="1">
      <alignment horizontal="left" vertical="center" indent="4"/>
    </xf>
    <xf numFmtId="168" fontId="0" fillId="4" borderId="2" xfId="0" applyNumberForma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wrapText="1" indent="4"/>
    </xf>
    <xf numFmtId="164" fontId="1" fillId="4" borderId="2" xfId="0" applyNumberFormat="1" applyFont="1" applyFill="1" applyBorder="1" applyAlignment="1">
      <alignment horizontal="left" vertical="center" indent="1"/>
    </xf>
    <xf numFmtId="164" fontId="0" fillId="6" borderId="7" xfId="0" applyNumberFormat="1" applyFill="1" applyBorder="1" applyAlignment="1">
      <alignment horizontal="left" vertical="center" indent="1"/>
    </xf>
    <xf numFmtId="164" fontId="1" fillId="6" borderId="2" xfId="0" applyNumberFormat="1" applyFont="1" applyFill="1" applyBorder="1" applyAlignment="1">
      <alignment horizontal="left" vertical="center" indent="1"/>
    </xf>
    <xf numFmtId="49" fontId="1" fillId="0" borderId="2" xfId="0" applyNumberFormat="1" applyFont="1" applyBorder="1" applyAlignment="1" applyProtection="1">
      <alignment horizontal="left" vertical="center" indent="1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3" fillId="0" borderId="0" xfId="0" applyFont="1"/>
  </cellXfs>
  <cellStyles count="2">
    <cellStyle name="Normal" xfId="0" builtinId="0"/>
    <cellStyle name="Standard 2" xfId="1" xr:uid="{00000000-0005-0000-0000-000001000000}"/>
  </cellStyles>
  <dxfs count="15">
    <dxf>
      <font>
        <strike val="0"/>
        <color theme="0" tint="-0.34998626667073579"/>
      </font>
      <fill>
        <patternFill patternType="none">
          <bgColor auto="1"/>
        </patternFill>
      </fill>
    </dxf>
    <dxf>
      <fill>
        <patternFill>
          <bgColor rgb="FFFF8C8C"/>
        </patternFill>
      </fill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CDCDCD"/>
      <rgbColor rgb="00CC99FF"/>
      <rgbColor rgb="00DDDDD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DD3C-A627-4901-9C48-1C393841D285}">
  <dimension ref="A1:G28"/>
  <sheetViews>
    <sheetView workbookViewId="0">
      <selection activeCell="D4" sqref="D4"/>
    </sheetView>
  </sheetViews>
  <sheetFormatPr baseColWidth="10" defaultColWidth="11.33203125" defaultRowHeight="13" outlineLevelRow="1" x14ac:dyDescent="0.15"/>
  <cols>
    <col min="1" max="1" width="6.33203125" bestFit="1" customWidth="1"/>
    <col min="2" max="2" width="42.33203125" bestFit="1" customWidth="1"/>
    <col min="3" max="3" width="4.83203125" bestFit="1" customWidth="1"/>
    <col min="4" max="6" width="25.6640625" customWidth="1"/>
  </cols>
  <sheetData>
    <row r="1" spans="1:7" ht="16" customHeight="1" x14ac:dyDescent="0.15">
      <c r="A1" s="26"/>
      <c r="B1" s="27"/>
      <c r="C1" s="31"/>
      <c r="D1" s="37" t="s">
        <v>0</v>
      </c>
      <c r="E1" s="37" t="s">
        <v>0</v>
      </c>
      <c r="F1" s="37" t="s">
        <v>0</v>
      </c>
    </row>
    <row r="2" spans="1:7" ht="16" customHeight="1" outlineLevel="1" x14ac:dyDescent="0.15">
      <c r="A2" s="22"/>
      <c r="B2" s="2"/>
      <c r="C2" s="3" t="s">
        <v>1</v>
      </c>
      <c r="D2" s="3" t="s">
        <v>2</v>
      </c>
      <c r="E2" s="3" t="s">
        <v>2</v>
      </c>
      <c r="F2" s="3" t="s">
        <v>2</v>
      </c>
    </row>
    <row r="3" spans="1:7" ht="16" customHeight="1" x14ac:dyDescent="0.15">
      <c r="A3" s="21" t="s">
        <v>3</v>
      </c>
      <c r="B3" s="4" t="s">
        <v>4</v>
      </c>
      <c r="C3" s="5"/>
      <c r="D3" s="5"/>
      <c r="E3" s="5"/>
      <c r="F3" s="5"/>
    </row>
    <row r="4" spans="1:7" ht="16" customHeight="1" x14ac:dyDescent="0.15">
      <c r="A4" s="28" t="s">
        <v>5</v>
      </c>
      <c r="B4" s="6" t="s">
        <v>6</v>
      </c>
      <c r="C4" s="64"/>
      <c r="D4" s="7"/>
      <c r="E4" s="7"/>
      <c r="F4" s="7"/>
    </row>
    <row r="5" spans="1:7" ht="16" customHeight="1" x14ac:dyDescent="0.15">
      <c r="A5" s="78" t="s">
        <v>7</v>
      </c>
      <c r="B5" s="6" t="s">
        <v>8</v>
      </c>
      <c r="C5" s="64"/>
      <c r="D5" s="115"/>
      <c r="E5" s="115"/>
      <c r="F5" s="115"/>
    </row>
    <row r="6" spans="1:7" ht="16" customHeight="1" x14ac:dyDescent="0.15">
      <c r="A6" s="78" t="s">
        <v>9</v>
      </c>
      <c r="B6" s="6" t="s">
        <v>10</v>
      </c>
      <c r="C6" s="64"/>
      <c r="D6" s="9"/>
      <c r="E6" s="9"/>
      <c r="F6" s="9"/>
    </row>
    <row r="7" spans="1:7" ht="16" customHeight="1" x14ac:dyDescent="0.15">
      <c r="A7" s="78" t="s">
        <v>11</v>
      </c>
      <c r="B7" s="6" t="s">
        <v>12</v>
      </c>
      <c r="C7" s="64"/>
      <c r="D7" s="9"/>
      <c r="E7" s="9"/>
      <c r="F7" s="9"/>
    </row>
    <row r="8" spans="1:7" ht="16" customHeight="1" x14ac:dyDescent="0.15">
      <c r="A8" s="78" t="s">
        <v>13</v>
      </c>
      <c r="B8" s="6" t="s">
        <v>14</v>
      </c>
      <c r="C8" s="64"/>
      <c r="D8" s="9"/>
      <c r="E8" s="9"/>
      <c r="F8" s="9"/>
    </row>
    <row r="9" spans="1:7" ht="16" customHeight="1" outlineLevel="1" x14ac:dyDescent="0.15">
      <c r="A9" s="78" t="s">
        <v>15</v>
      </c>
      <c r="B9" s="6" t="s">
        <v>16</v>
      </c>
      <c r="C9" s="64"/>
      <c r="D9" s="9"/>
      <c r="E9" s="9"/>
      <c r="F9" s="9"/>
    </row>
    <row r="10" spans="1:7" ht="16" customHeight="1" outlineLevel="1" x14ac:dyDescent="0.15">
      <c r="A10" s="78" t="s">
        <v>17</v>
      </c>
      <c r="B10" s="6" t="s">
        <v>18</v>
      </c>
      <c r="C10" s="64"/>
      <c r="D10" s="11"/>
      <c r="E10" s="11"/>
      <c r="F10" s="11"/>
      <c r="G10" s="70"/>
    </row>
    <row r="11" spans="1:7" ht="16" customHeight="1" outlineLevel="1" x14ac:dyDescent="0.15">
      <c r="A11" s="78" t="s">
        <v>19</v>
      </c>
      <c r="B11" s="6" t="s">
        <v>20</v>
      </c>
      <c r="C11" s="64"/>
      <c r="D11" s="11"/>
      <c r="E11" s="11"/>
      <c r="F11" s="11"/>
    </row>
    <row r="12" spans="1:7" ht="16" customHeight="1" outlineLevel="1" x14ac:dyDescent="0.15">
      <c r="A12" s="78" t="s">
        <v>21</v>
      </c>
      <c r="B12" s="6" t="s">
        <v>22</v>
      </c>
      <c r="C12" s="64"/>
      <c r="D12" s="11"/>
      <c r="E12" s="11"/>
      <c r="F12" s="11"/>
    </row>
    <row r="13" spans="1:7" ht="16" customHeight="1" outlineLevel="1" x14ac:dyDescent="0.15">
      <c r="A13" s="78" t="s">
        <v>23</v>
      </c>
      <c r="B13" s="6" t="s">
        <v>24</v>
      </c>
      <c r="C13" s="64"/>
      <c r="D13" s="13"/>
      <c r="E13" s="11"/>
      <c r="F13" s="11"/>
    </row>
    <row r="14" spans="1:7" ht="16" customHeight="1" outlineLevel="1" x14ac:dyDescent="0.15">
      <c r="A14" s="28" t="s">
        <v>25</v>
      </c>
      <c r="B14" s="6" t="s">
        <v>26</v>
      </c>
      <c r="C14" s="64"/>
      <c r="D14" s="30"/>
      <c r="E14" s="30"/>
      <c r="F14" s="30"/>
    </row>
    <row r="15" spans="1:7" ht="16" customHeight="1" outlineLevel="1" x14ac:dyDescent="0.15">
      <c r="A15" s="78" t="s">
        <v>27</v>
      </c>
      <c r="B15" s="71" t="s">
        <v>28</v>
      </c>
      <c r="C15" s="64"/>
      <c r="D15" s="9"/>
      <c r="E15" s="9"/>
      <c r="F15" s="9"/>
    </row>
    <row r="16" spans="1:7" ht="16" customHeight="1" outlineLevel="1" x14ac:dyDescent="0.15">
      <c r="A16" s="78" t="s">
        <v>29</v>
      </c>
      <c r="B16" s="71" t="s">
        <v>30</v>
      </c>
      <c r="C16" s="64"/>
      <c r="D16" s="9"/>
      <c r="E16" s="9"/>
      <c r="F16" s="9"/>
    </row>
    <row r="17" spans="1:6" outlineLevel="1" x14ac:dyDescent="0.15">
      <c r="A17" s="78" t="s">
        <v>31</v>
      </c>
      <c r="B17" s="71" t="s">
        <v>32</v>
      </c>
      <c r="C17" s="64"/>
      <c r="D17" s="9"/>
      <c r="E17" s="9"/>
      <c r="F17" s="9"/>
    </row>
    <row r="18" spans="1:6" ht="28" x14ac:dyDescent="0.15">
      <c r="A18" s="78" t="s">
        <v>33</v>
      </c>
      <c r="B18" s="80" t="s">
        <v>34</v>
      </c>
      <c r="C18" s="64" t="s">
        <v>35</v>
      </c>
      <c r="D18" s="11"/>
      <c r="E18" s="11"/>
      <c r="F18" s="11"/>
    </row>
    <row r="19" spans="1:6" ht="16" customHeight="1" outlineLevel="1" x14ac:dyDescent="0.15">
      <c r="A19" s="21" t="s">
        <v>36</v>
      </c>
      <c r="B19" s="14" t="s">
        <v>37</v>
      </c>
      <c r="C19" s="116"/>
      <c r="D19" s="15"/>
      <c r="E19" s="15"/>
      <c r="F19" s="15"/>
    </row>
    <row r="20" spans="1:6" s="33" customFormat="1" ht="16" customHeight="1" outlineLevel="1" x14ac:dyDescent="0.15">
      <c r="A20" s="63" t="s">
        <v>38</v>
      </c>
      <c r="B20" s="6" t="s">
        <v>39</v>
      </c>
      <c r="C20" s="64"/>
      <c r="D20" s="115"/>
      <c r="E20" s="115"/>
      <c r="F20" s="115"/>
    </row>
    <row r="21" spans="1:6" ht="16" customHeight="1" outlineLevel="1" x14ac:dyDescent="0.15">
      <c r="A21" s="21" t="s">
        <v>40</v>
      </c>
      <c r="B21" s="14" t="s">
        <v>41</v>
      </c>
      <c r="C21" s="116"/>
      <c r="D21" s="15"/>
      <c r="E21" s="15"/>
      <c r="F21" s="15"/>
    </row>
    <row r="22" spans="1:6" s="33" customFormat="1" ht="16" customHeight="1" outlineLevel="1" x14ac:dyDescent="0.15">
      <c r="A22" s="63" t="s">
        <v>42</v>
      </c>
      <c r="B22" s="101" t="s">
        <v>41</v>
      </c>
      <c r="C22" s="65"/>
      <c r="D22" s="115"/>
      <c r="E22" s="115"/>
      <c r="F22" s="115"/>
    </row>
    <row r="23" spans="1:6" s="33" customFormat="1" ht="16" customHeight="1" outlineLevel="1" x14ac:dyDescent="0.15">
      <c r="A23" s="63" t="s">
        <v>43</v>
      </c>
      <c r="B23" s="101" t="s">
        <v>44</v>
      </c>
      <c r="C23" s="65"/>
      <c r="D23" s="115"/>
      <c r="E23" s="115"/>
      <c r="F23" s="115"/>
    </row>
    <row r="24" spans="1:6" s="33" customFormat="1" ht="16" customHeight="1" outlineLevel="1" x14ac:dyDescent="0.15">
      <c r="A24" s="63" t="s">
        <v>43</v>
      </c>
      <c r="B24" s="101" t="s">
        <v>45</v>
      </c>
      <c r="C24" s="65"/>
      <c r="D24" s="115"/>
      <c r="E24" s="115"/>
      <c r="F24" s="115"/>
    </row>
    <row r="25" spans="1:6" ht="70.5" customHeight="1" outlineLevel="1" x14ac:dyDescent="0.15">
      <c r="A25" s="21" t="s">
        <v>46</v>
      </c>
      <c r="B25" s="14" t="s">
        <v>47</v>
      </c>
      <c r="C25" s="116"/>
      <c r="D25" s="15"/>
      <c r="E25" s="15"/>
      <c r="F25" s="15"/>
    </row>
    <row r="28" spans="1:6" ht="9.75" customHeight="1" x14ac:dyDescent="0.15"/>
  </sheetData>
  <dataValidations count="7">
    <dataValidation type="list" allowBlank="1" showInputMessage="1" showErrorMessage="1" sqref="D15:F16" xr:uid="{491EEA3B-5B04-4988-9C50-03415E70DFF7}">
      <formula1>PaperClassification</formula1>
    </dataValidation>
    <dataValidation type="list" allowBlank="1" showInputMessage="1" showErrorMessage="1" sqref="D17:F17" xr:uid="{2E9C32B4-FF7B-4CC8-BDBA-4E075505CC97}">
      <formula1>PaperFurnish</formula1>
    </dataValidation>
    <dataValidation type="list" allowBlank="1" showInputMessage="1" showErrorMessage="1" sqref="D6:F6" xr:uid="{869F19D9-617A-467B-AB0F-797631C94206}">
      <formula1>ProductCategory</formula1>
    </dataValidation>
    <dataValidation type="list" allowBlank="1" showInputMessage="1" showErrorMessage="1" sqref="D8:F9" xr:uid="{F8A305D1-1196-4F10-B6FC-E001D2AEA96D}">
      <formula1>PrintingProcess</formula1>
    </dataValidation>
    <dataValidation allowBlank="1" showErrorMessage="1" promptTitle="Input Information" prompt="Project Number and Counter_x000a_(e.g. 99 02 - 01)" sqref="D1:F1" xr:uid="{6A86BEE7-B638-490D-A9CF-FC0BE1C42FF8}"/>
    <dataValidation type="list" allowBlank="1" showInputMessage="1" showErrorMessage="1" sqref="D7:F7" xr:uid="{FAA53447-3BDA-4115-988D-87F38ACCBAE3}">
      <formula1>UseCase</formula1>
    </dataValidation>
    <dataValidation type="list" allowBlank="1" showInputMessage="1" showErrorMessage="1" sqref="D10:F10" xr:uid="{E7C6B42B-28A1-450A-9766-828C7F691885}">
      <formula1>StateOfPackaging</formula1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35923772-0ED8-42DC-BB6D-7937CC3080DE}">
            <xm:f>AND(NOT(ISBLANK('Batch 1'!E4)),OR(ISBLANK('Batch 1'!E1),'Batch 1'!E1="[Enter ID]"))</xm:f>
            <x14:dxf>
              <font>
                <condense val="0"/>
                <extend val="0"/>
                <color auto="1"/>
              </font>
              <fill>
                <patternFill>
                  <bgColor indexed="13"/>
                </patternFill>
              </fill>
            </x14:dxf>
          </x14:cfRule>
          <xm:sqref>D1:F1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C26C-78A3-404E-AC04-8F0F313CEE0F}">
  <dimension ref="A1:G95"/>
  <sheetViews>
    <sheetView zoomScale="90" zoomScaleNormal="90" workbookViewId="0">
      <selection activeCell="F71" sqref="F71"/>
    </sheetView>
  </sheetViews>
  <sheetFormatPr baseColWidth="10" defaultColWidth="11.33203125" defaultRowHeight="13" outlineLevelRow="1" x14ac:dyDescent="0.15"/>
  <cols>
    <col min="1" max="1" width="8.33203125" style="24" customWidth="1"/>
    <col min="2" max="2" width="56.1640625" bestFit="1" customWidth="1"/>
    <col min="3" max="3" width="22.33203125" style="51" hidden="1" customWidth="1"/>
    <col min="4" max="4" width="12.83203125" style="32" bestFit="1" customWidth="1"/>
    <col min="5" max="7" width="25.6640625" customWidth="1"/>
  </cols>
  <sheetData>
    <row r="1" spans="1:7" ht="25" customHeight="1" x14ac:dyDescent="0.15">
      <c r="A1" s="26"/>
      <c r="B1" s="27"/>
      <c r="C1" s="44" t="s">
        <v>48</v>
      </c>
      <c r="D1" s="31"/>
      <c r="E1" s="37" t="s">
        <v>0</v>
      </c>
      <c r="F1" s="37" t="s">
        <v>0</v>
      </c>
      <c r="G1" s="37" t="s">
        <v>0</v>
      </c>
    </row>
    <row r="2" spans="1:7" ht="25" customHeight="1" x14ac:dyDescent="0.15">
      <c r="A2" s="22"/>
      <c r="B2" s="2"/>
      <c r="C2" s="45" t="s">
        <v>49</v>
      </c>
      <c r="D2" s="3" t="s">
        <v>1</v>
      </c>
      <c r="E2" s="3" t="s">
        <v>2</v>
      </c>
      <c r="F2" s="3" t="s">
        <v>2</v>
      </c>
      <c r="G2" s="3" t="s">
        <v>2</v>
      </c>
    </row>
    <row r="3" spans="1:7" ht="16" customHeight="1" x14ac:dyDescent="0.15">
      <c r="A3" s="21" t="s">
        <v>3</v>
      </c>
      <c r="B3" s="4" t="s">
        <v>4</v>
      </c>
      <c r="C3" s="46"/>
      <c r="D3" s="5"/>
      <c r="E3" s="5"/>
      <c r="F3" s="5"/>
      <c r="G3" s="5"/>
    </row>
    <row r="4" spans="1:7" ht="16" customHeight="1" x14ac:dyDescent="0.15">
      <c r="A4" s="28" t="s">
        <v>5</v>
      </c>
      <c r="B4" s="6" t="s">
        <v>6</v>
      </c>
      <c r="C4" s="48" t="s">
        <v>50</v>
      </c>
      <c r="D4" s="64"/>
      <c r="E4" s="82" t="str">
        <f>IF(General!D4="","",General!D4)</f>
        <v/>
      </c>
      <c r="F4" s="82" t="str">
        <f>IF(General!E4="","",General!E4)</f>
        <v/>
      </c>
      <c r="G4" s="82" t="str">
        <f>IF(General!F4="","",General!F4)</f>
        <v/>
      </c>
    </row>
    <row r="5" spans="1:7" ht="16" customHeight="1" outlineLevel="1" x14ac:dyDescent="0.15">
      <c r="A5" s="78" t="s">
        <v>7</v>
      </c>
      <c r="B5" s="6" t="s">
        <v>8</v>
      </c>
      <c r="C5" s="48" t="s">
        <v>51</v>
      </c>
      <c r="D5" s="64"/>
      <c r="E5" s="112" t="str">
        <f>IF(General!D5="","",General!D5)</f>
        <v/>
      </c>
      <c r="F5" s="112" t="str">
        <f>IF(General!E5="","",General!E5)</f>
        <v/>
      </c>
      <c r="G5" s="112" t="str">
        <f>IF(General!F5="","",General!F5)</f>
        <v/>
      </c>
    </row>
    <row r="6" spans="1:7" ht="16" customHeight="1" x14ac:dyDescent="0.15">
      <c r="A6" s="78" t="s">
        <v>52</v>
      </c>
      <c r="B6" s="6" t="s">
        <v>53</v>
      </c>
      <c r="C6" s="48" t="s">
        <v>54</v>
      </c>
      <c r="D6" s="64"/>
      <c r="E6" s="10"/>
      <c r="F6" s="10"/>
      <c r="G6" s="10"/>
    </row>
    <row r="7" spans="1:7" ht="16" customHeight="1" outlineLevel="1" x14ac:dyDescent="0.15">
      <c r="A7" s="28" t="s">
        <v>25</v>
      </c>
      <c r="B7" s="6" t="s">
        <v>26</v>
      </c>
      <c r="C7" s="47"/>
      <c r="D7" s="64"/>
      <c r="E7" s="30"/>
      <c r="F7" s="30"/>
      <c r="G7" s="30"/>
    </row>
    <row r="8" spans="1:7" outlineLevel="1" x14ac:dyDescent="0.15">
      <c r="A8" s="78" t="s">
        <v>55</v>
      </c>
      <c r="B8" s="75" t="s">
        <v>56</v>
      </c>
      <c r="C8" s="48"/>
      <c r="D8" s="64" t="s">
        <v>35</v>
      </c>
      <c r="E8" s="11"/>
      <c r="F8" s="11"/>
      <c r="G8" s="11"/>
    </row>
    <row r="9" spans="1:7" outlineLevel="1" x14ac:dyDescent="0.15">
      <c r="A9" s="78"/>
      <c r="B9" s="75" t="s">
        <v>57</v>
      </c>
      <c r="C9" s="48"/>
      <c r="D9" s="64" t="s">
        <v>58</v>
      </c>
      <c r="E9" s="11"/>
      <c r="F9" s="11"/>
      <c r="G9" s="11"/>
    </row>
    <row r="10" spans="1:7" ht="16" customHeight="1" x14ac:dyDescent="0.15">
      <c r="A10" s="21" t="s">
        <v>59</v>
      </c>
      <c r="B10" s="14" t="s">
        <v>60</v>
      </c>
      <c r="C10" s="46"/>
      <c r="D10" s="116"/>
      <c r="E10" s="15"/>
      <c r="F10" s="15"/>
      <c r="G10" s="15"/>
    </row>
    <row r="11" spans="1:7" s="33" customFormat="1" ht="16" customHeight="1" outlineLevel="1" x14ac:dyDescent="0.15">
      <c r="A11" s="63" t="s">
        <v>61</v>
      </c>
      <c r="B11" s="6" t="s">
        <v>62</v>
      </c>
      <c r="C11" s="48" t="s">
        <v>63</v>
      </c>
      <c r="D11" s="64"/>
      <c r="E11" s="115" t="s">
        <v>64</v>
      </c>
      <c r="F11" s="115" t="s">
        <v>64</v>
      </c>
      <c r="G11" s="115" t="s">
        <v>64</v>
      </c>
    </row>
    <row r="12" spans="1:7" s="33" customFormat="1" ht="16" customHeight="1" outlineLevel="1" x14ac:dyDescent="0.15">
      <c r="A12" s="63" t="s">
        <v>65</v>
      </c>
      <c r="B12" s="6" t="s">
        <v>66</v>
      </c>
      <c r="C12" s="48"/>
      <c r="D12" s="64" t="s">
        <v>58</v>
      </c>
      <c r="E12" s="82" t="str">
        <f>IF(E8="","",200/(1-E8/100))</f>
        <v/>
      </c>
      <c r="F12" s="82" t="str">
        <f>IF(F8="","",200/(1-F8/100))</f>
        <v/>
      </c>
      <c r="G12" s="82" t="str">
        <f>IF(G8="","",200/(1-G8/100))</f>
        <v/>
      </c>
    </row>
    <row r="13" spans="1:7" s="33" customFormat="1" ht="16" customHeight="1" outlineLevel="1" x14ac:dyDescent="0.15">
      <c r="A13" s="63" t="s">
        <v>67</v>
      </c>
      <c r="B13" s="83" t="s">
        <v>68</v>
      </c>
      <c r="C13" s="48"/>
      <c r="D13" s="64" t="s">
        <v>35</v>
      </c>
      <c r="E13" s="41"/>
      <c r="F13" s="41"/>
      <c r="G13" s="41"/>
    </row>
    <row r="14" spans="1:7" s="33" customFormat="1" ht="16" customHeight="1" outlineLevel="1" x14ac:dyDescent="0.15">
      <c r="A14" s="63" t="s">
        <v>69</v>
      </c>
      <c r="B14" s="83" t="s">
        <v>70</v>
      </c>
      <c r="C14" s="48"/>
      <c r="D14" s="64" t="s">
        <v>58</v>
      </c>
      <c r="E14" s="82" t="str">
        <f>IF(OR(E12="",E13=""),"",E12*(1/(E13/100)))</f>
        <v/>
      </c>
      <c r="F14" s="82" t="str">
        <f>IF(OR(F12="",F13=""),"",F12*(1/(F13/100)))</f>
        <v/>
      </c>
      <c r="G14" s="82" t="str">
        <f>IF(OR(G12="",G13=""),"",G12*(1/(G13/100)))</f>
        <v/>
      </c>
    </row>
    <row r="15" spans="1:7" ht="16" customHeight="1" outlineLevel="1" x14ac:dyDescent="0.15">
      <c r="A15" s="63" t="s">
        <v>71</v>
      </c>
      <c r="B15" s="6" t="s">
        <v>72</v>
      </c>
      <c r="C15" s="47"/>
      <c r="D15" s="64"/>
      <c r="E15" s="112"/>
      <c r="F15" s="112"/>
      <c r="G15" s="112"/>
    </row>
    <row r="16" spans="1:7" ht="16" customHeight="1" outlineLevel="1" x14ac:dyDescent="0.15">
      <c r="A16" s="63" t="s">
        <v>73</v>
      </c>
      <c r="B16" s="71" t="s">
        <v>74</v>
      </c>
      <c r="C16" s="48" t="s">
        <v>75</v>
      </c>
      <c r="D16" s="64" t="s">
        <v>35</v>
      </c>
      <c r="E16" s="108">
        <v>0.6</v>
      </c>
      <c r="F16" s="108">
        <v>0.6</v>
      </c>
      <c r="G16" s="108">
        <v>0.6</v>
      </c>
    </row>
    <row r="17" spans="1:7" ht="16" customHeight="1" outlineLevel="1" x14ac:dyDescent="0.15">
      <c r="A17" s="63" t="s">
        <v>76</v>
      </c>
      <c r="B17" s="71" t="s">
        <v>77</v>
      </c>
      <c r="C17" s="48" t="s">
        <v>78</v>
      </c>
      <c r="D17" s="64" t="s">
        <v>35</v>
      </c>
      <c r="E17" s="108">
        <v>1.8</v>
      </c>
      <c r="F17" s="108">
        <v>1.8</v>
      </c>
      <c r="G17" s="108">
        <v>1.8</v>
      </c>
    </row>
    <row r="18" spans="1:7" ht="16" customHeight="1" outlineLevel="1" x14ac:dyDescent="0.15">
      <c r="A18" s="63" t="s">
        <v>79</v>
      </c>
      <c r="B18" s="71" t="s">
        <v>80</v>
      </c>
      <c r="C18" s="48" t="s">
        <v>81</v>
      </c>
      <c r="D18" s="64" t="s">
        <v>35</v>
      </c>
      <c r="E18" s="108">
        <v>0.7</v>
      </c>
      <c r="F18" s="108">
        <v>0.7</v>
      </c>
      <c r="G18" s="108">
        <v>0.7</v>
      </c>
    </row>
    <row r="19" spans="1:7" ht="16" customHeight="1" outlineLevel="1" x14ac:dyDescent="0.15">
      <c r="A19" s="63" t="s">
        <v>82</v>
      </c>
      <c r="B19" s="71" t="s">
        <v>83</v>
      </c>
      <c r="C19" s="48" t="s">
        <v>84</v>
      </c>
      <c r="D19" s="64" t="s">
        <v>35</v>
      </c>
      <c r="E19" s="108">
        <v>0.8</v>
      </c>
      <c r="F19" s="108">
        <v>0.8</v>
      </c>
      <c r="G19" s="108">
        <v>0.8</v>
      </c>
    </row>
    <row r="20" spans="1:7" ht="16" customHeight="1" outlineLevel="1" x14ac:dyDescent="0.15">
      <c r="A20" s="63" t="s">
        <v>85</v>
      </c>
      <c r="B20" s="6" t="s">
        <v>86</v>
      </c>
      <c r="C20" s="48"/>
      <c r="D20" s="64" t="s">
        <v>58</v>
      </c>
      <c r="E20" s="82" t="str">
        <f>IF(E12="","",(E12*2))</f>
        <v/>
      </c>
      <c r="F20" s="82" t="str">
        <f>IF(F12="","",(F12*2))</f>
        <v/>
      </c>
      <c r="G20" s="82" t="str">
        <f>IF(G12="","",(G12*2))</f>
        <v/>
      </c>
    </row>
    <row r="21" spans="1:7" ht="16" customHeight="1" outlineLevel="1" x14ac:dyDescent="0.15">
      <c r="A21" s="63" t="s">
        <v>87</v>
      </c>
      <c r="B21" s="6" t="s">
        <v>88</v>
      </c>
      <c r="C21" s="48"/>
      <c r="D21" s="64" t="s">
        <v>35</v>
      </c>
      <c r="E21" s="41"/>
      <c r="F21" s="41"/>
      <c r="G21" s="41"/>
    </row>
    <row r="22" spans="1:7" ht="16" customHeight="1" outlineLevel="1" x14ac:dyDescent="0.15">
      <c r="A22" s="63" t="s">
        <v>89</v>
      </c>
      <c r="B22" s="6" t="s">
        <v>90</v>
      </c>
      <c r="C22" s="48"/>
      <c r="D22" s="64" t="s">
        <v>58</v>
      </c>
      <c r="E22" s="82" t="str">
        <f>IF(OR(E21="",E12=""),"",E18/100*E12/(E21/100))</f>
        <v/>
      </c>
      <c r="F22" s="82" t="str">
        <f>IF(OR(F21="",F12=""),"",F18/100*F12/(F21/100))</f>
        <v/>
      </c>
      <c r="G22" s="82" t="str">
        <f>IF(OR(G21="",G12=""),"",G18/100*G12/(G21/100))</f>
        <v/>
      </c>
    </row>
    <row r="23" spans="1:7" ht="16" customHeight="1" outlineLevel="1" x14ac:dyDescent="0.15">
      <c r="A23" s="63" t="s">
        <v>91</v>
      </c>
      <c r="B23" s="6" t="s">
        <v>92</v>
      </c>
      <c r="C23" s="48"/>
      <c r="D23" s="64" t="s">
        <v>58</v>
      </c>
      <c r="E23" s="82" t="str">
        <f>IF(OR(AND(E13="",E8=""),OR(E13="",E8="")),"",1667-E20-E14-100)</f>
        <v/>
      </c>
      <c r="F23" s="82" t="str">
        <f>IF(OR(AND(F13="",F8=""),OR(F13="",F8="")),"",1667-F20-F14-100)</f>
        <v/>
      </c>
      <c r="G23" s="82" t="str">
        <f>IF(OR(AND(G13="",G8=""),OR(G13="",G8="")),"",1667-G20-G14-100)</f>
        <v/>
      </c>
    </row>
    <row r="24" spans="1:7" ht="16" customHeight="1" outlineLevel="1" x14ac:dyDescent="0.15">
      <c r="A24" s="63" t="s">
        <v>93</v>
      </c>
      <c r="B24" s="6" t="s">
        <v>94</v>
      </c>
      <c r="C24" s="48" t="s">
        <v>95</v>
      </c>
      <c r="D24" s="64" t="s">
        <v>35</v>
      </c>
      <c r="E24" s="82">
        <f>100*12/(100-E8)</f>
        <v>12</v>
      </c>
      <c r="F24" s="82">
        <f>100*12/(100-F8)</f>
        <v>12</v>
      </c>
      <c r="G24" s="82">
        <f>100*12/(100-G8)</f>
        <v>12</v>
      </c>
    </row>
    <row r="25" spans="1:7" ht="16" customHeight="1" x14ac:dyDescent="0.15">
      <c r="A25" s="21" t="s">
        <v>96</v>
      </c>
      <c r="B25" s="14" t="s">
        <v>97</v>
      </c>
      <c r="C25" s="46"/>
      <c r="D25" s="116"/>
      <c r="E25" s="15"/>
      <c r="F25" s="15"/>
      <c r="G25" s="15"/>
    </row>
    <row r="26" spans="1:7" ht="16" customHeight="1" outlineLevel="1" x14ac:dyDescent="0.15">
      <c r="A26" s="63" t="s">
        <v>98</v>
      </c>
      <c r="B26" s="6" t="s">
        <v>99</v>
      </c>
      <c r="C26" s="47"/>
      <c r="D26" s="65"/>
      <c r="E26" s="38"/>
      <c r="F26" s="38"/>
      <c r="G26" s="38"/>
    </row>
    <row r="27" spans="1:7" ht="16" customHeight="1" outlineLevel="1" x14ac:dyDescent="0.15">
      <c r="A27" s="63" t="s">
        <v>100</v>
      </c>
      <c r="B27" s="71" t="s">
        <v>101</v>
      </c>
      <c r="C27" s="48" t="s">
        <v>102</v>
      </c>
      <c r="D27" s="64"/>
      <c r="E27" s="13"/>
      <c r="F27" s="13"/>
      <c r="G27" s="13"/>
    </row>
    <row r="28" spans="1:7" ht="16" customHeight="1" outlineLevel="1" x14ac:dyDescent="0.15">
      <c r="A28" s="63"/>
      <c r="B28" s="6" t="s">
        <v>103</v>
      </c>
      <c r="C28" s="48"/>
      <c r="D28" s="64" t="s">
        <v>58</v>
      </c>
      <c r="E28" s="114" t="str">
        <f>IF(E12="","",E12/0.05)</f>
        <v/>
      </c>
      <c r="F28" s="114" t="str">
        <f>IF(F12="","",F12/0.05)</f>
        <v/>
      </c>
      <c r="G28" s="114" t="str">
        <f>IF(G12="","",G12/0.05)</f>
        <v/>
      </c>
    </row>
    <row r="29" spans="1:7" ht="16" customHeight="1" outlineLevel="1" x14ac:dyDescent="0.15">
      <c r="A29" s="63" t="s">
        <v>104</v>
      </c>
      <c r="B29" s="6" t="s">
        <v>105</v>
      </c>
      <c r="C29" s="47"/>
      <c r="D29" s="65"/>
      <c r="E29" s="38"/>
      <c r="F29" s="38"/>
      <c r="G29" s="38"/>
    </row>
    <row r="30" spans="1:7" ht="16" customHeight="1" outlineLevel="1" x14ac:dyDescent="0.15">
      <c r="A30" s="63" t="s">
        <v>106</v>
      </c>
      <c r="B30" s="71" t="s">
        <v>107</v>
      </c>
      <c r="C30" s="47"/>
      <c r="D30" s="65" t="s">
        <v>35</v>
      </c>
      <c r="E30" s="100">
        <v>2.5</v>
      </c>
      <c r="F30" s="100">
        <v>2.5</v>
      </c>
      <c r="G30" s="100">
        <v>2.5</v>
      </c>
    </row>
    <row r="31" spans="1:7" ht="28" outlineLevel="1" x14ac:dyDescent="0.15">
      <c r="A31" s="63"/>
      <c r="B31" s="111" t="s">
        <v>108</v>
      </c>
      <c r="C31" s="47"/>
      <c r="D31" s="65" t="s">
        <v>109</v>
      </c>
      <c r="E31" s="29" t="str">
        <f>IF(OR(E30="",E32=""),"",E32/(E30/100))</f>
        <v/>
      </c>
      <c r="F31" s="29" t="str">
        <f t="shared" ref="F31:G31" si="0">IF(OR(F30="",F32=""),"",F32/(F30/100))</f>
        <v/>
      </c>
      <c r="G31" s="29" t="str">
        <f t="shared" si="0"/>
        <v/>
      </c>
    </row>
    <row r="32" spans="1:7" ht="14" outlineLevel="1" x14ac:dyDescent="0.15">
      <c r="A32" s="63" t="s">
        <v>110</v>
      </c>
      <c r="B32" s="80" t="s">
        <v>111</v>
      </c>
      <c r="C32" s="47"/>
      <c r="D32" s="65" t="s">
        <v>112</v>
      </c>
      <c r="E32" s="29" t="str">
        <f>IF(OR(E36="",E40=""),"",0.5*(E36+E40))</f>
        <v/>
      </c>
      <c r="F32" s="29" t="str">
        <f t="shared" ref="F32:G32" si="1">IF(OR(F36="",F40=""),"",0.5*(F36+F40))</f>
        <v/>
      </c>
      <c r="G32" s="29" t="str">
        <f t="shared" si="1"/>
        <v/>
      </c>
    </row>
    <row r="33" spans="1:7" ht="16" customHeight="1" outlineLevel="1" x14ac:dyDescent="0.15">
      <c r="A33" s="63" t="s">
        <v>113</v>
      </c>
      <c r="B33" s="99" t="s">
        <v>114</v>
      </c>
      <c r="C33" s="47"/>
      <c r="D33" s="65" t="s">
        <v>58</v>
      </c>
      <c r="E33" s="100"/>
      <c r="F33" s="100"/>
      <c r="G33" s="100"/>
    </row>
    <row r="34" spans="1:7" ht="16" customHeight="1" outlineLevel="1" x14ac:dyDescent="0.15">
      <c r="A34" s="63" t="s">
        <v>115</v>
      </c>
      <c r="B34" s="99" t="s">
        <v>116</v>
      </c>
      <c r="C34" s="47" t="s">
        <v>58</v>
      </c>
      <c r="D34" s="65" t="s">
        <v>117</v>
      </c>
      <c r="E34" s="100"/>
      <c r="F34" s="100"/>
      <c r="G34" s="100"/>
    </row>
    <row r="35" spans="1:7" ht="16" customHeight="1" outlineLevel="1" x14ac:dyDescent="0.15">
      <c r="A35" s="63" t="s">
        <v>118</v>
      </c>
      <c r="B35" s="99" t="s">
        <v>119</v>
      </c>
      <c r="C35" s="47" t="s">
        <v>58</v>
      </c>
      <c r="D35" s="65" t="s">
        <v>117</v>
      </c>
      <c r="E35" s="100"/>
      <c r="F35" s="100"/>
      <c r="G35" s="100"/>
    </row>
    <row r="36" spans="1:7" ht="16" customHeight="1" outlineLevel="1" x14ac:dyDescent="0.15">
      <c r="A36" s="63" t="s">
        <v>120</v>
      </c>
      <c r="B36" s="99" t="s">
        <v>121</v>
      </c>
      <c r="C36" s="47" t="s">
        <v>122</v>
      </c>
      <c r="D36" s="65" t="s">
        <v>112</v>
      </c>
      <c r="E36" s="108" t="str">
        <f>IF(E35="","",((E35-E34)/E33))</f>
        <v/>
      </c>
      <c r="F36" s="108" t="str">
        <f t="shared" ref="F36:G36" si="2">IF(F35="","",((F35-F34)/F33))</f>
        <v/>
      </c>
      <c r="G36" s="108" t="str">
        <f t="shared" si="2"/>
        <v/>
      </c>
    </row>
    <row r="37" spans="1:7" ht="16" customHeight="1" outlineLevel="1" x14ac:dyDescent="0.15">
      <c r="A37" s="63" t="s">
        <v>123</v>
      </c>
      <c r="B37" s="99" t="s">
        <v>124</v>
      </c>
      <c r="C37" s="47"/>
      <c r="D37" s="65" t="s">
        <v>58</v>
      </c>
      <c r="E37" s="100"/>
      <c r="F37" s="100"/>
      <c r="G37" s="100"/>
    </row>
    <row r="38" spans="1:7" ht="16" customHeight="1" outlineLevel="1" x14ac:dyDescent="0.15">
      <c r="A38" s="63" t="s">
        <v>125</v>
      </c>
      <c r="B38" s="99" t="s">
        <v>126</v>
      </c>
      <c r="C38" s="47"/>
      <c r="D38" s="65" t="s">
        <v>117</v>
      </c>
      <c r="E38" s="100"/>
      <c r="F38" s="100"/>
      <c r="G38" s="100"/>
    </row>
    <row r="39" spans="1:7" ht="16" customHeight="1" outlineLevel="1" x14ac:dyDescent="0.15">
      <c r="A39" s="63" t="s">
        <v>127</v>
      </c>
      <c r="B39" s="99" t="s">
        <v>128</v>
      </c>
      <c r="C39" s="47" t="s">
        <v>58</v>
      </c>
      <c r="D39" s="65" t="s">
        <v>117</v>
      </c>
      <c r="E39" s="100"/>
      <c r="F39" s="100"/>
      <c r="G39" s="100"/>
    </row>
    <row r="40" spans="1:7" ht="16" customHeight="1" outlineLevel="1" x14ac:dyDescent="0.15">
      <c r="A40" s="63" t="s">
        <v>129</v>
      </c>
      <c r="B40" s="99" t="s">
        <v>130</v>
      </c>
      <c r="C40" s="47" t="s">
        <v>122</v>
      </c>
      <c r="D40" s="65" t="s">
        <v>112</v>
      </c>
      <c r="E40" s="108" t="str">
        <f>IF(E39="","",((E39-E38)/E37))</f>
        <v/>
      </c>
      <c r="F40" s="108" t="str">
        <f t="shared" ref="F40:G40" si="3">IF(F39="","",((F39-F38)/F37))</f>
        <v/>
      </c>
      <c r="G40" s="108" t="str">
        <f t="shared" si="3"/>
        <v/>
      </c>
    </row>
    <row r="41" spans="1:7" ht="28" outlineLevel="1" x14ac:dyDescent="0.15">
      <c r="A41" s="63"/>
      <c r="B41" s="111" t="s">
        <v>131</v>
      </c>
      <c r="C41" s="47"/>
      <c r="D41" s="65" t="s">
        <v>109</v>
      </c>
      <c r="E41" s="108" t="str">
        <f>IF(OR(E30="",E42=""),"",E42/(E30/100)/1000)</f>
        <v/>
      </c>
      <c r="F41" s="108"/>
      <c r="G41" s="108"/>
    </row>
    <row r="42" spans="1:7" ht="16" customHeight="1" outlineLevel="1" x14ac:dyDescent="0.15">
      <c r="A42" s="63" t="s">
        <v>132</v>
      </c>
      <c r="B42" s="71" t="s">
        <v>133</v>
      </c>
      <c r="C42" s="47"/>
      <c r="D42" s="65" t="s">
        <v>134</v>
      </c>
      <c r="E42" s="29" t="str">
        <f>IF(E44="","",AVERAGE(E44:E45))</f>
        <v/>
      </c>
      <c r="F42" s="29" t="str">
        <f t="shared" ref="F42:G42" si="4">IF(F44="","",AVERAGE(F44:F45))</f>
        <v/>
      </c>
      <c r="G42" s="29" t="str">
        <f t="shared" si="4"/>
        <v/>
      </c>
    </row>
    <row r="43" spans="1:7" ht="16" customHeight="1" outlineLevel="1" x14ac:dyDescent="0.15">
      <c r="A43" s="63" t="s">
        <v>135</v>
      </c>
      <c r="B43" s="99" t="s">
        <v>136</v>
      </c>
      <c r="C43" s="47"/>
      <c r="D43" s="65" t="s">
        <v>134</v>
      </c>
      <c r="E43" s="107"/>
      <c r="F43" s="107"/>
      <c r="G43" s="107"/>
    </row>
    <row r="44" spans="1:7" ht="16" customHeight="1" outlineLevel="1" x14ac:dyDescent="0.15">
      <c r="A44" s="63" t="s">
        <v>137</v>
      </c>
      <c r="B44" s="99" t="s">
        <v>138</v>
      </c>
      <c r="C44" s="48"/>
      <c r="D44" s="64" t="s">
        <v>134</v>
      </c>
      <c r="E44" s="11"/>
      <c r="F44" s="11"/>
      <c r="G44" s="11"/>
    </row>
    <row r="45" spans="1:7" ht="16" customHeight="1" outlineLevel="1" x14ac:dyDescent="0.15">
      <c r="A45" s="63" t="s">
        <v>139</v>
      </c>
      <c r="B45" s="99" t="s">
        <v>140</v>
      </c>
      <c r="C45" s="48"/>
      <c r="D45" s="64" t="s">
        <v>134</v>
      </c>
      <c r="E45" s="11"/>
      <c r="F45" s="11"/>
      <c r="G45" s="11"/>
    </row>
    <row r="46" spans="1:7" ht="16" customHeight="1" outlineLevel="1" x14ac:dyDescent="0.15">
      <c r="A46" s="63" t="s">
        <v>141</v>
      </c>
      <c r="B46" s="6" t="s">
        <v>142</v>
      </c>
      <c r="C46" s="47"/>
      <c r="D46" s="64"/>
      <c r="E46" s="29"/>
      <c r="F46" s="29"/>
      <c r="G46" s="29"/>
    </row>
    <row r="47" spans="1:7" ht="16" customHeight="1" outlineLevel="1" x14ac:dyDescent="0.15">
      <c r="A47" s="63" t="s">
        <v>143</v>
      </c>
      <c r="B47" s="39" t="s">
        <v>144</v>
      </c>
      <c r="C47" s="48" t="s">
        <v>145</v>
      </c>
      <c r="D47" s="65" t="s">
        <v>35</v>
      </c>
      <c r="E47" s="29" t="str">
        <f>IF(OR(E48="",E51=""),"",SUM(E51:E53)/SUM(E48:E50)*100)</f>
        <v/>
      </c>
      <c r="F47" s="29" t="str">
        <f t="shared" ref="F47:G47" si="5">IF(OR(F48="",F51=""),"",SUM(F51:F53)/SUM(F48:F50)*100)</f>
        <v/>
      </c>
      <c r="G47" s="29" t="str">
        <f t="shared" si="5"/>
        <v/>
      </c>
    </row>
    <row r="48" spans="1:7" ht="16" customHeight="1" outlineLevel="1" x14ac:dyDescent="0.15">
      <c r="A48" s="85" t="s">
        <v>146</v>
      </c>
      <c r="B48" s="91" t="s">
        <v>147</v>
      </c>
      <c r="C48" s="86"/>
      <c r="D48" s="87" t="s">
        <v>58</v>
      </c>
      <c r="E48" s="13"/>
      <c r="F48" s="13"/>
      <c r="G48" s="13"/>
    </row>
    <row r="49" spans="1:7" ht="16" customHeight="1" outlineLevel="1" x14ac:dyDescent="0.15">
      <c r="A49" s="85" t="s">
        <v>148</v>
      </c>
      <c r="B49" s="91" t="s">
        <v>149</v>
      </c>
      <c r="C49" s="86"/>
      <c r="D49" s="87" t="s">
        <v>58</v>
      </c>
      <c r="E49" s="13"/>
      <c r="F49" s="13"/>
      <c r="G49" s="13"/>
    </row>
    <row r="50" spans="1:7" ht="16" customHeight="1" outlineLevel="1" x14ac:dyDescent="0.15">
      <c r="A50" s="85" t="s">
        <v>150</v>
      </c>
      <c r="B50" s="91" t="s">
        <v>151</v>
      </c>
      <c r="C50" s="86"/>
      <c r="D50" s="87" t="s">
        <v>58</v>
      </c>
      <c r="E50" s="13"/>
      <c r="F50" s="13"/>
      <c r="G50" s="13"/>
    </row>
    <row r="51" spans="1:7" ht="16" customHeight="1" outlineLevel="1" x14ac:dyDescent="0.15">
      <c r="A51" s="85" t="s">
        <v>152</v>
      </c>
      <c r="B51" s="91" t="s">
        <v>153</v>
      </c>
      <c r="C51" s="86"/>
      <c r="D51" s="87" t="s">
        <v>58</v>
      </c>
      <c r="E51" s="13"/>
      <c r="F51" s="13"/>
      <c r="G51" s="13"/>
    </row>
    <row r="52" spans="1:7" ht="16" customHeight="1" outlineLevel="1" x14ac:dyDescent="0.15">
      <c r="A52" s="85" t="s">
        <v>154</v>
      </c>
      <c r="B52" s="91" t="s">
        <v>155</v>
      </c>
      <c r="C52" s="86"/>
      <c r="D52" s="87" t="s">
        <v>58</v>
      </c>
      <c r="E52" s="13"/>
      <c r="F52" s="13"/>
      <c r="G52" s="13"/>
    </row>
    <row r="53" spans="1:7" ht="16" customHeight="1" outlineLevel="1" x14ac:dyDescent="0.15">
      <c r="A53" s="85" t="s">
        <v>156</v>
      </c>
      <c r="B53" s="91" t="s">
        <v>157</v>
      </c>
      <c r="C53" s="86"/>
      <c r="D53" s="87" t="s">
        <v>58</v>
      </c>
      <c r="E53" s="13"/>
      <c r="F53" s="13"/>
      <c r="G53" s="13"/>
    </row>
    <row r="54" spans="1:7" ht="16" customHeight="1" outlineLevel="1" x14ac:dyDescent="0.15">
      <c r="A54" s="85" t="s">
        <v>158</v>
      </c>
      <c r="B54" s="91" t="s">
        <v>159</v>
      </c>
      <c r="C54" s="86"/>
      <c r="D54" s="87" t="s">
        <v>35</v>
      </c>
      <c r="E54" s="13"/>
      <c r="F54" s="13"/>
      <c r="G54" s="13"/>
    </row>
    <row r="55" spans="1:7" ht="16" customHeight="1" outlineLevel="1" x14ac:dyDescent="0.15">
      <c r="A55" s="85" t="s">
        <v>160</v>
      </c>
      <c r="B55" s="91" t="s">
        <v>161</v>
      </c>
      <c r="C55" s="86"/>
      <c r="D55" s="87"/>
      <c r="E55" s="90"/>
      <c r="F55" s="90"/>
      <c r="G55" s="90"/>
    </row>
    <row r="56" spans="1:7" ht="16" customHeight="1" outlineLevel="1" x14ac:dyDescent="0.15">
      <c r="A56" s="85" t="s">
        <v>162</v>
      </c>
      <c r="B56" s="93" t="s">
        <v>163</v>
      </c>
      <c r="C56" s="86"/>
      <c r="D56" s="87"/>
      <c r="E56" s="90"/>
      <c r="F56" s="90"/>
      <c r="G56" s="90"/>
    </row>
    <row r="57" spans="1:7" ht="16" customHeight="1" outlineLevel="1" x14ac:dyDescent="0.15">
      <c r="A57" s="85" t="s">
        <v>164</v>
      </c>
      <c r="B57" s="93" t="s">
        <v>165</v>
      </c>
      <c r="C57" s="86"/>
      <c r="D57" s="87"/>
      <c r="E57" s="13"/>
      <c r="F57" s="13"/>
      <c r="G57" s="13"/>
    </row>
    <row r="58" spans="1:7" s="96" customFormat="1" ht="16" customHeight="1" outlineLevel="1" x14ac:dyDescent="0.15">
      <c r="A58" s="85" t="s">
        <v>166</v>
      </c>
      <c r="B58" s="91" t="s">
        <v>167</v>
      </c>
      <c r="C58" s="94"/>
      <c r="D58" s="95"/>
      <c r="E58" s="90"/>
      <c r="F58" s="90"/>
      <c r="G58" s="90"/>
    </row>
    <row r="59" spans="1:7" ht="16" customHeight="1" outlineLevel="1" x14ac:dyDescent="0.15">
      <c r="A59" s="85" t="s">
        <v>168</v>
      </c>
      <c r="B59" s="93" t="s">
        <v>169</v>
      </c>
      <c r="C59" s="86"/>
      <c r="D59" s="87"/>
      <c r="E59" s="90"/>
      <c r="F59" s="90"/>
      <c r="G59" s="90"/>
    </row>
    <row r="60" spans="1:7" ht="16" customHeight="1" outlineLevel="1" x14ac:dyDescent="0.15">
      <c r="A60" s="85" t="s">
        <v>170</v>
      </c>
      <c r="B60" s="93" t="s">
        <v>171</v>
      </c>
      <c r="C60" s="86"/>
      <c r="D60" s="87"/>
      <c r="E60" s="13"/>
      <c r="F60" s="13"/>
      <c r="G60" s="13"/>
    </row>
    <row r="61" spans="1:7" ht="16" customHeight="1" outlineLevel="1" x14ac:dyDescent="0.15">
      <c r="A61" s="85" t="s">
        <v>172</v>
      </c>
      <c r="B61" s="93" t="s">
        <v>173</v>
      </c>
      <c r="C61" s="86"/>
      <c r="D61" s="87"/>
      <c r="E61" s="13"/>
      <c r="F61" s="13"/>
      <c r="G61" s="13"/>
    </row>
    <row r="62" spans="1:7" ht="16" customHeight="1" outlineLevel="1" x14ac:dyDescent="0.15">
      <c r="A62" s="85" t="s">
        <v>174</v>
      </c>
      <c r="B62" s="93" t="s">
        <v>175</v>
      </c>
      <c r="C62" s="86"/>
      <c r="D62" s="87"/>
      <c r="E62" s="13"/>
      <c r="F62" s="13"/>
      <c r="G62" s="13"/>
    </row>
    <row r="63" spans="1:7" ht="16" customHeight="1" outlineLevel="1" x14ac:dyDescent="0.15">
      <c r="A63" s="85"/>
      <c r="B63" s="93" t="s">
        <v>176</v>
      </c>
      <c r="C63" s="86"/>
      <c r="D63" s="87" t="s">
        <v>35</v>
      </c>
      <c r="E63" s="13"/>
      <c r="F63" s="13"/>
      <c r="G63" s="13"/>
    </row>
    <row r="64" spans="1:7" ht="16" customHeight="1" outlineLevel="1" x14ac:dyDescent="0.15">
      <c r="A64" s="63" t="s">
        <v>177</v>
      </c>
      <c r="B64" s="39" t="s">
        <v>178</v>
      </c>
      <c r="C64" s="66" t="s">
        <v>179</v>
      </c>
      <c r="D64" s="65" t="s">
        <v>35</v>
      </c>
      <c r="E64" s="89" t="str">
        <f>IF(OR(E66="",E70=""),"",SUM(E70:E71)/SUM(E66:E67)*100)</f>
        <v/>
      </c>
      <c r="F64" s="89" t="str">
        <f>IF(OR(F66="",F70=""),"",SUM(F70:F71)/SUM(F66:F67)*100)</f>
        <v/>
      </c>
      <c r="G64" s="89" t="str">
        <f>IF(OR(G66="",G70=""),"",SUM(G70:G71)/SUM(G66:G67)*100)</f>
        <v/>
      </c>
    </row>
    <row r="65" spans="1:7" ht="16" customHeight="1" outlineLevel="1" x14ac:dyDescent="0.15">
      <c r="A65" s="85"/>
      <c r="B65" s="109" t="s">
        <v>180</v>
      </c>
      <c r="C65" s="86"/>
      <c r="D65" s="87" t="s">
        <v>35</v>
      </c>
      <c r="E65" s="110" t="str">
        <f t="shared" ref="E65:G65" si="6">IF(OR(E67="",E71=""),"",SUM(E71:E72)/SUM(E67:E70)*100)</f>
        <v/>
      </c>
      <c r="F65" s="110" t="str">
        <f t="shared" si="6"/>
        <v/>
      </c>
      <c r="G65" s="110" t="str">
        <f t="shared" si="6"/>
        <v/>
      </c>
    </row>
    <row r="66" spans="1:7" ht="16" customHeight="1" outlineLevel="1" x14ac:dyDescent="0.15">
      <c r="A66" s="85" t="s">
        <v>181</v>
      </c>
      <c r="B66" s="91" t="s">
        <v>182</v>
      </c>
      <c r="C66" s="86"/>
      <c r="D66" s="87" t="s">
        <v>58</v>
      </c>
      <c r="E66" s="13"/>
      <c r="F66" s="13"/>
      <c r="G66" s="13"/>
    </row>
    <row r="67" spans="1:7" ht="16" customHeight="1" outlineLevel="1" x14ac:dyDescent="0.15">
      <c r="A67" s="85" t="s">
        <v>183</v>
      </c>
      <c r="B67" s="91" t="s">
        <v>184</v>
      </c>
      <c r="C67" s="86"/>
      <c r="D67" s="87" t="s">
        <v>58</v>
      </c>
      <c r="E67" s="13"/>
      <c r="F67" s="13"/>
      <c r="G67" s="13"/>
    </row>
    <row r="68" spans="1:7" ht="16" customHeight="1" outlineLevel="1" x14ac:dyDescent="0.15">
      <c r="A68" s="85"/>
      <c r="B68" s="91" t="s">
        <v>185</v>
      </c>
      <c r="C68" s="86"/>
      <c r="D68" s="87" t="s">
        <v>58</v>
      </c>
      <c r="E68" s="110" t="str">
        <f t="shared" ref="E68:G69" si="7">IF(OR(E63="",E66=""),"",E66/E63*100)</f>
        <v/>
      </c>
      <c r="F68" s="110" t="str">
        <f t="shared" si="7"/>
        <v/>
      </c>
      <c r="G68" s="110" t="str">
        <f t="shared" si="7"/>
        <v/>
      </c>
    </row>
    <row r="69" spans="1:7" ht="16" customHeight="1" outlineLevel="1" x14ac:dyDescent="0.15">
      <c r="A69" s="85"/>
      <c r="B69" s="91" t="s">
        <v>186</v>
      </c>
      <c r="C69" s="86"/>
      <c r="D69" s="87" t="s">
        <v>58</v>
      </c>
      <c r="E69" s="110" t="str">
        <f t="shared" si="7"/>
        <v/>
      </c>
      <c r="F69" s="110" t="str">
        <f t="shared" si="7"/>
        <v/>
      </c>
      <c r="G69" s="110" t="str">
        <f t="shared" si="7"/>
        <v/>
      </c>
    </row>
    <row r="70" spans="1:7" ht="16" customHeight="1" outlineLevel="1" x14ac:dyDescent="0.15">
      <c r="A70" s="85" t="s">
        <v>187</v>
      </c>
      <c r="B70" s="91" t="s">
        <v>188</v>
      </c>
      <c r="C70" s="86"/>
      <c r="D70" s="87" t="s">
        <v>58</v>
      </c>
      <c r="E70" s="13"/>
      <c r="F70" s="13"/>
      <c r="G70" s="13"/>
    </row>
    <row r="71" spans="1:7" ht="16" customHeight="1" outlineLevel="1" x14ac:dyDescent="0.15">
      <c r="A71" s="85" t="s">
        <v>189</v>
      </c>
      <c r="B71" s="91" t="s">
        <v>190</v>
      </c>
      <c r="C71" s="86"/>
      <c r="D71" s="87" t="s">
        <v>58</v>
      </c>
      <c r="E71" s="13"/>
      <c r="F71" s="13"/>
      <c r="G71" s="13"/>
    </row>
    <row r="72" spans="1:7" ht="16" customHeight="1" outlineLevel="1" x14ac:dyDescent="0.15">
      <c r="A72" s="85" t="s">
        <v>191</v>
      </c>
      <c r="B72" s="91" t="s">
        <v>192</v>
      </c>
      <c r="C72" s="86"/>
      <c r="D72" s="87"/>
      <c r="E72" s="90"/>
      <c r="F72" s="90"/>
      <c r="G72" s="90"/>
    </row>
    <row r="73" spans="1:7" ht="16" customHeight="1" outlineLevel="1" x14ac:dyDescent="0.15">
      <c r="A73" s="85" t="s">
        <v>193</v>
      </c>
      <c r="B73" s="93" t="s">
        <v>169</v>
      </c>
      <c r="C73" s="86"/>
      <c r="D73" s="87"/>
      <c r="E73" s="90"/>
      <c r="F73" s="90"/>
      <c r="G73" s="90"/>
    </row>
    <row r="74" spans="1:7" ht="16" customHeight="1" outlineLevel="1" x14ac:dyDescent="0.15">
      <c r="A74" s="85" t="s">
        <v>194</v>
      </c>
      <c r="B74" s="93" t="s">
        <v>171</v>
      </c>
      <c r="C74" s="86"/>
      <c r="D74" s="87"/>
      <c r="E74" s="13"/>
      <c r="F74" s="13"/>
      <c r="G74" s="13"/>
    </row>
    <row r="75" spans="1:7" ht="16" customHeight="1" outlineLevel="1" x14ac:dyDescent="0.15">
      <c r="A75" s="85" t="s">
        <v>195</v>
      </c>
      <c r="B75" s="91" t="s">
        <v>167</v>
      </c>
      <c r="C75" s="86"/>
      <c r="D75" s="87"/>
      <c r="E75" s="90"/>
      <c r="F75" s="90"/>
      <c r="G75" s="90"/>
    </row>
    <row r="76" spans="1:7" ht="16" customHeight="1" outlineLevel="1" x14ac:dyDescent="0.15">
      <c r="A76" s="85" t="s">
        <v>196</v>
      </c>
      <c r="B76" s="93" t="s">
        <v>169</v>
      </c>
      <c r="C76" s="86"/>
      <c r="D76" s="87"/>
      <c r="E76" s="90"/>
      <c r="F76" s="90"/>
      <c r="G76" s="90"/>
    </row>
    <row r="77" spans="1:7" ht="16" customHeight="1" outlineLevel="1" x14ac:dyDescent="0.15">
      <c r="A77" s="85" t="s">
        <v>197</v>
      </c>
      <c r="B77" s="93" t="s">
        <v>171</v>
      </c>
      <c r="C77" s="86"/>
      <c r="D77" s="87"/>
      <c r="E77" s="13"/>
      <c r="F77" s="13"/>
      <c r="G77" s="13"/>
    </row>
    <row r="78" spans="1:7" ht="16" customHeight="1" outlineLevel="1" x14ac:dyDescent="0.15">
      <c r="A78" s="85" t="s">
        <v>198</v>
      </c>
      <c r="B78" s="93" t="s">
        <v>173</v>
      </c>
      <c r="C78" s="86"/>
      <c r="D78" s="87"/>
      <c r="E78" s="90"/>
      <c r="F78" s="90"/>
      <c r="G78" s="90"/>
    </row>
    <row r="79" spans="1:7" ht="16" customHeight="1" outlineLevel="1" x14ac:dyDescent="0.15">
      <c r="A79" s="85" t="s">
        <v>199</v>
      </c>
      <c r="B79" s="93" t="s">
        <v>175</v>
      </c>
      <c r="C79" s="86"/>
      <c r="D79" s="87"/>
      <c r="E79" s="90"/>
      <c r="F79" s="90"/>
      <c r="G79" s="90"/>
    </row>
    <row r="80" spans="1:7" ht="16" customHeight="1" outlineLevel="1" x14ac:dyDescent="0.15">
      <c r="A80" s="85" t="s">
        <v>200</v>
      </c>
      <c r="B80" s="103" t="s">
        <v>201</v>
      </c>
      <c r="C80" s="86"/>
      <c r="D80" s="87"/>
      <c r="E80" s="97"/>
      <c r="F80" s="97"/>
      <c r="G80" s="97"/>
    </row>
    <row r="81" spans="1:7" ht="16" customHeight="1" outlineLevel="1" x14ac:dyDescent="0.15">
      <c r="A81" s="85" t="s">
        <v>202</v>
      </c>
      <c r="B81" s="92" t="s">
        <v>203</v>
      </c>
      <c r="C81" s="86"/>
      <c r="D81" s="87"/>
      <c r="E81" s="90"/>
      <c r="F81" s="90"/>
      <c r="G81" s="90"/>
    </row>
    <row r="82" spans="1:7" ht="16" customHeight="1" outlineLevel="1" x14ac:dyDescent="0.15">
      <c r="A82" s="85" t="s">
        <v>204</v>
      </c>
      <c r="B82" s="92" t="s">
        <v>205</v>
      </c>
      <c r="C82" s="86"/>
      <c r="D82" s="87"/>
      <c r="E82" s="90"/>
      <c r="F82" s="90"/>
      <c r="G82" s="90"/>
    </row>
    <row r="83" spans="1:7" ht="16" customHeight="1" outlineLevel="1" x14ac:dyDescent="0.15">
      <c r="A83" s="85" t="s">
        <v>206</v>
      </c>
      <c r="B83" s="92" t="s">
        <v>207</v>
      </c>
      <c r="C83" s="86"/>
      <c r="D83" s="87"/>
      <c r="E83" s="113"/>
      <c r="F83" s="113"/>
      <c r="G83" s="113"/>
    </row>
    <row r="84" spans="1:7" ht="16" customHeight="1" outlineLevel="1" x14ac:dyDescent="0.15">
      <c r="A84" s="85" t="s">
        <v>208</v>
      </c>
      <c r="B84" s="92" t="s">
        <v>209</v>
      </c>
      <c r="C84" s="86"/>
      <c r="D84" s="87" t="s">
        <v>210</v>
      </c>
      <c r="E84" s="113">
        <f>SUM(E86:E90)</f>
        <v>0</v>
      </c>
      <c r="F84" s="113">
        <f t="shared" ref="F84:G84" si="8">SUM(F86:F90)</f>
        <v>0</v>
      </c>
      <c r="G84" s="113">
        <f t="shared" si="8"/>
        <v>0</v>
      </c>
    </row>
    <row r="85" spans="1:7" ht="16" customHeight="1" outlineLevel="1" x14ac:dyDescent="0.15">
      <c r="A85" s="85" t="s">
        <v>211</v>
      </c>
      <c r="B85" s="92" t="s">
        <v>212</v>
      </c>
      <c r="C85" s="86"/>
      <c r="D85" s="87"/>
      <c r="E85" s="98"/>
      <c r="F85" s="98"/>
      <c r="G85" s="98"/>
    </row>
    <row r="86" spans="1:7" ht="16" customHeight="1" outlineLevel="1" x14ac:dyDescent="0.15">
      <c r="A86" s="85" t="s">
        <v>213</v>
      </c>
      <c r="B86" s="88" t="s">
        <v>214</v>
      </c>
      <c r="C86" s="86"/>
      <c r="D86" s="87" t="s">
        <v>210</v>
      </c>
      <c r="E86" s="90"/>
      <c r="F86" s="90"/>
      <c r="G86" s="90"/>
    </row>
    <row r="87" spans="1:7" ht="16" customHeight="1" outlineLevel="1" x14ac:dyDescent="0.15">
      <c r="A87" s="85" t="s">
        <v>215</v>
      </c>
      <c r="B87" s="88" t="s">
        <v>216</v>
      </c>
      <c r="C87" s="86"/>
      <c r="D87" s="87" t="s">
        <v>210</v>
      </c>
      <c r="E87" s="90"/>
      <c r="F87" s="90"/>
      <c r="G87" s="90"/>
    </row>
    <row r="88" spans="1:7" ht="16" customHeight="1" outlineLevel="1" x14ac:dyDescent="0.15">
      <c r="A88" s="85" t="s">
        <v>217</v>
      </c>
      <c r="B88" s="88" t="s">
        <v>218</v>
      </c>
      <c r="C88" s="86"/>
      <c r="D88" s="87" t="s">
        <v>210</v>
      </c>
      <c r="E88" s="90"/>
      <c r="F88" s="90"/>
      <c r="G88" s="90"/>
    </row>
    <row r="89" spans="1:7" ht="16" customHeight="1" outlineLevel="1" x14ac:dyDescent="0.15">
      <c r="A89" s="85" t="s">
        <v>219</v>
      </c>
      <c r="B89" s="88" t="s">
        <v>220</v>
      </c>
      <c r="C89" s="86"/>
      <c r="D89" s="87" t="s">
        <v>210</v>
      </c>
      <c r="E89" s="90"/>
      <c r="F89" s="90"/>
      <c r="G89" s="90"/>
    </row>
    <row r="90" spans="1:7" ht="16" customHeight="1" outlineLevel="1" x14ac:dyDescent="0.15">
      <c r="A90" s="85" t="s">
        <v>221</v>
      </c>
      <c r="B90" s="88" t="s">
        <v>222</v>
      </c>
      <c r="C90" s="86"/>
      <c r="D90" s="87" t="s">
        <v>210</v>
      </c>
      <c r="E90" s="90"/>
      <c r="F90" s="90"/>
      <c r="G90" s="90"/>
    </row>
    <row r="91" spans="1:7" ht="16" customHeight="1" outlineLevel="1" x14ac:dyDescent="0.15">
      <c r="A91" s="85" t="s">
        <v>223</v>
      </c>
      <c r="B91" s="88" t="s">
        <v>224</v>
      </c>
      <c r="C91" s="86"/>
      <c r="D91" s="87" t="s">
        <v>210</v>
      </c>
      <c r="E91" s="90"/>
      <c r="F91" s="90"/>
      <c r="G91" s="90"/>
    </row>
    <row r="92" spans="1:7" ht="16" customHeight="1" outlineLevel="1" x14ac:dyDescent="0.15">
      <c r="A92" s="85" t="s">
        <v>225</v>
      </c>
      <c r="B92" s="88" t="s">
        <v>226</v>
      </c>
      <c r="C92" s="86"/>
      <c r="D92" s="87" t="s">
        <v>210</v>
      </c>
      <c r="E92" s="90"/>
      <c r="F92" s="90"/>
      <c r="G92" s="90"/>
    </row>
    <row r="93" spans="1:7" ht="16" customHeight="1" outlineLevel="1" x14ac:dyDescent="0.15">
      <c r="A93" s="85" t="s">
        <v>227</v>
      </c>
      <c r="B93" s="88" t="s">
        <v>228</v>
      </c>
      <c r="C93" s="86"/>
      <c r="D93" s="87" t="s">
        <v>210</v>
      </c>
      <c r="E93" s="90"/>
      <c r="F93" s="90"/>
      <c r="G93" s="90"/>
    </row>
    <row r="94" spans="1:7" ht="100" customHeight="1" outlineLevel="1" x14ac:dyDescent="0.15">
      <c r="A94" s="102" t="s">
        <v>46</v>
      </c>
      <c r="B94" s="18" t="s">
        <v>229</v>
      </c>
      <c r="C94" s="50" t="s">
        <v>230</v>
      </c>
      <c r="D94" s="117"/>
      <c r="E94" s="19"/>
      <c r="F94" s="19"/>
      <c r="G94" s="19"/>
    </row>
    <row r="95" spans="1:7" x14ac:dyDescent="0.15">
      <c r="A95" s="118"/>
      <c r="D95" s="119"/>
    </row>
  </sheetData>
  <conditionalFormatting sqref="E1:G1">
    <cfRule type="expression" dxfId="13" priority="7" stopIfTrue="1">
      <formula>AND(NOT(ISBLANK(E4)),OR(ISBLANK(E1),E1="[Enter ID]"))</formula>
    </cfRule>
  </conditionalFormatting>
  <conditionalFormatting sqref="E5:G5">
    <cfRule type="cellIs" dxfId="12" priority="3" stopIfTrue="1" operator="equal">
      <formula>0.6</formula>
    </cfRule>
  </conditionalFormatting>
  <conditionalFormatting sqref="E15:G15">
    <cfRule type="cellIs" dxfId="11" priority="25" stopIfTrue="1" operator="equal">
      <formula>0.6</formula>
    </cfRule>
  </conditionalFormatting>
  <conditionalFormatting sqref="E21:G21">
    <cfRule type="cellIs" dxfId="10" priority="28" stopIfTrue="1" operator="equal">
      <formula>0.8</formula>
    </cfRule>
  </conditionalFormatting>
  <conditionalFormatting sqref="E24:G24">
    <cfRule type="cellIs" dxfId="9" priority="1" stopIfTrue="1" operator="equal">
      <formula>15</formula>
    </cfRule>
  </conditionalFormatting>
  <dataValidations count="10">
    <dataValidation allowBlank="1" showErrorMessage="1" promptTitle="Input Information" prompt="Project Number and Counter_x000a_(e.g. 99 02 - 01)" sqref="E1:G1" xr:uid="{C6B618FC-A47D-4BDB-95A7-3D39D42DDC98}"/>
    <dataValidation type="list" allowBlank="1" showInputMessage="1" showErrorMessage="1" errorTitle="Invalid Input" error="Please enter valid values or select by dropdown." sqref="E11:G11" xr:uid="{FF77FEAB-1C27-4311-93B3-9CE6F8E25BAE}">
      <formula1>Method</formula1>
    </dataValidation>
    <dataValidation type="textLength" operator="lessThanOrEqual" allowBlank="1" showInputMessage="1" showErrorMessage="1" errorTitle="General Remarks" error="250 Charakters max" sqref="E94:G94" xr:uid="{020661F3-840C-4F39-ADB8-E9AD53A1BD92}">
      <formula1>250</formula1>
    </dataValidation>
    <dataValidation type="date" errorStyle="information" allowBlank="1" showInputMessage="1" showErrorMessage="1" errorTitle="Invalid Input" error="Please enter a date." sqref="E6:G6" xr:uid="{E02B1318-5871-44B3-BE5D-933E0008888F}">
      <formula1>1</formula1>
      <formula2>73415</formula2>
    </dataValidation>
    <dataValidation type="list" allowBlank="1" showInputMessage="1" showErrorMessage="1" sqref="E72:G72 E75:G75 E55:G55 E58:G58" xr:uid="{7210884B-148D-4D0C-9696-5AF527BD711D}">
      <formula1>YesNo</formula1>
    </dataValidation>
    <dataValidation type="list" allowBlank="1" showInputMessage="1" showErrorMessage="1" sqref="E73:G73 E76:G76 E56:G56 E59:G59" xr:uid="{0FFB4EE5-4077-4EC4-88D9-AB1F47A5DA0D}">
      <formula1>HowMany</formula1>
    </dataValidation>
    <dataValidation type="list" allowBlank="1" showInputMessage="1" showErrorMessage="1" sqref="F74 E60:G60 E77:G77" xr:uid="{E4E03F07-5398-48D1-8EC4-334E00F5C3BD}">
      <formula1>Particles</formula1>
    </dataValidation>
    <dataValidation type="list" allowBlank="1" showInputMessage="1" showErrorMessage="1" sqref="E74 G74 E57:G57" xr:uid="{21DBEC43-71E1-4D3A-B80B-436A325462A9}">
      <formula1>Fibres</formula1>
    </dataValidation>
    <dataValidation type="list" allowBlank="1" showInputMessage="1" showErrorMessage="1" sqref="E61:G61 E78:G78" xr:uid="{7E5496CD-B29E-4CB9-98DA-C37FE0F234D0}">
      <formula1>Fragmentation</formula1>
    </dataValidation>
    <dataValidation type="list" allowBlank="1" showInputMessage="1" showErrorMessage="1" sqref="E81:G82" xr:uid="{FF679867-15F9-4561-84C6-A884C84650BD}">
      <formula1>AdhSheet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33"/>
  <sheetViews>
    <sheetView topLeftCell="N1" zoomScale="85" zoomScaleNormal="85" workbookViewId="0">
      <pane ySplit="1" topLeftCell="A2" activePane="bottomLeft" state="frozen"/>
      <selection pane="bottomLeft" activeCell="X2" sqref="X2"/>
    </sheetView>
  </sheetViews>
  <sheetFormatPr baseColWidth="10" defaultColWidth="15.6640625" defaultRowHeight="20.25" customHeight="1" x14ac:dyDescent="0.15"/>
  <cols>
    <col min="1" max="1" width="16.33203125" style="1" bestFit="1" customWidth="1"/>
    <col min="2" max="2" width="3" style="58" bestFit="1" customWidth="1"/>
    <col min="3" max="3" width="19.33203125" style="58" customWidth="1"/>
    <col min="4" max="4" width="3" style="58" customWidth="1"/>
    <col min="5" max="5" width="21.33203125" style="62" bestFit="1" customWidth="1"/>
    <col min="6" max="6" width="3" style="58" bestFit="1" customWidth="1"/>
    <col min="7" max="7" width="8.33203125" style="62" bestFit="1" customWidth="1"/>
    <col min="8" max="8" width="9.33203125" style="62" bestFit="1" customWidth="1"/>
    <col min="9" max="9" width="3" style="58" bestFit="1" customWidth="1"/>
    <col min="10" max="10" width="41.33203125" style="62" bestFit="1" customWidth="1"/>
    <col min="11" max="11" width="3" style="58" bestFit="1" customWidth="1"/>
    <col min="12" max="12" width="10.83203125" style="62" bestFit="1" customWidth="1"/>
    <col min="13" max="13" width="3" style="58" bestFit="1" customWidth="1"/>
    <col min="14" max="14" width="21.83203125" style="62" bestFit="1" customWidth="1"/>
    <col min="15" max="15" width="3" style="58" bestFit="1" customWidth="1"/>
    <col min="16" max="16" width="26" style="62" bestFit="1" customWidth="1"/>
    <col min="17" max="17" width="3" style="58" bestFit="1" customWidth="1"/>
    <col min="18" max="18" width="15.33203125" style="58" customWidth="1"/>
    <col min="19" max="19" width="3" style="58" customWidth="1"/>
    <col min="20" max="20" width="24" style="58" customWidth="1"/>
    <col min="21" max="21" width="3" style="58" customWidth="1"/>
    <col min="22" max="22" width="12.83203125" style="62" bestFit="1" customWidth="1"/>
    <col min="23" max="23" width="3" style="58" bestFit="1" customWidth="1"/>
    <col min="24" max="24" width="27.83203125" style="62" bestFit="1" customWidth="1"/>
    <col min="25" max="25" width="3" style="58" bestFit="1" customWidth="1"/>
    <col min="26" max="26" width="4.33203125" style="62" bestFit="1" customWidth="1"/>
    <col min="27" max="27" width="51.33203125" style="62" bestFit="1" customWidth="1"/>
    <col min="28" max="28" width="3" style="58" bestFit="1" customWidth="1"/>
    <col min="29" max="29" width="15.6640625" style="1"/>
    <col min="30" max="30" width="3.6640625" style="1" bestFit="1" customWidth="1"/>
    <col min="31" max="260" width="15.6640625" style="1"/>
    <col min="261" max="261" width="10.1640625" style="1" bestFit="1" customWidth="1"/>
    <col min="262" max="262" width="3" style="1" bestFit="1" customWidth="1"/>
    <col min="263" max="263" width="21.33203125" style="1" bestFit="1" customWidth="1"/>
    <col min="264" max="264" width="3" style="1" bestFit="1" customWidth="1"/>
    <col min="265" max="265" width="8.33203125" style="1" bestFit="1" customWidth="1"/>
    <col min="266" max="266" width="9.33203125" style="1" bestFit="1" customWidth="1"/>
    <col min="267" max="267" width="3" style="1" bestFit="1" customWidth="1"/>
    <col min="268" max="268" width="17" style="1" bestFit="1" customWidth="1"/>
    <col min="269" max="269" width="3" style="1" bestFit="1" customWidth="1"/>
    <col min="270" max="270" width="10.83203125" style="1" bestFit="1" customWidth="1"/>
    <col min="271" max="271" width="3" style="1" bestFit="1" customWidth="1"/>
    <col min="272" max="272" width="8.83203125" style="1" bestFit="1" customWidth="1"/>
    <col min="273" max="273" width="3" style="1" bestFit="1" customWidth="1"/>
    <col min="274" max="274" width="26" style="1" bestFit="1" customWidth="1"/>
    <col min="275" max="275" width="3" style="1" bestFit="1" customWidth="1"/>
    <col min="276" max="276" width="12.83203125" style="1" bestFit="1" customWidth="1"/>
    <col min="277" max="277" width="3" style="1" bestFit="1" customWidth="1"/>
    <col min="278" max="278" width="27.83203125" style="1" bestFit="1" customWidth="1"/>
    <col min="279" max="279" width="7.33203125" style="1" bestFit="1" customWidth="1"/>
    <col min="280" max="280" width="4.33203125" style="1" bestFit="1" customWidth="1"/>
    <col min="281" max="516" width="15.6640625" style="1"/>
    <col min="517" max="517" width="10.1640625" style="1" bestFit="1" customWidth="1"/>
    <col min="518" max="518" width="3" style="1" bestFit="1" customWidth="1"/>
    <col min="519" max="519" width="21.33203125" style="1" bestFit="1" customWidth="1"/>
    <col min="520" max="520" width="3" style="1" bestFit="1" customWidth="1"/>
    <col min="521" max="521" width="8.33203125" style="1" bestFit="1" customWidth="1"/>
    <col min="522" max="522" width="9.33203125" style="1" bestFit="1" customWidth="1"/>
    <col min="523" max="523" width="3" style="1" bestFit="1" customWidth="1"/>
    <col min="524" max="524" width="17" style="1" bestFit="1" customWidth="1"/>
    <col min="525" max="525" width="3" style="1" bestFit="1" customWidth="1"/>
    <col min="526" max="526" width="10.83203125" style="1" bestFit="1" customWidth="1"/>
    <col min="527" max="527" width="3" style="1" bestFit="1" customWidth="1"/>
    <col min="528" max="528" width="8.83203125" style="1" bestFit="1" customWidth="1"/>
    <col min="529" max="529" width="3" style="1" bestFit="1" customWidth="1"/>
    <col min="530" max="530" width="26" style="1" bestFit="1" customWidth="1"/>
    <col min="531" max="531" width="3" style="1" bestFit="1" customWidth="1"/>
    <col min="532" max="532" width="12.83203125" style="1" bestFit="1" customWidth="1"/>
    <col min="533" max="533" width="3" style="1" bestFit="1" customWidth="1"/>
    <col min="534" max="534" width="27.83203125" style="1" bestFit="1" customWidth="1"/>
    <col min="535" max="535" width="7.33203125" style="1" bestFit="1" customWidth="1"/>
    <col min="536" max="536" width="4.33203125" style="1" bestFit="1" customWidth="1"/>
    <col min="537" max="772" width="15.6640625" style="1"/>
    <col min="773" max="773" width="10.1640625" style="1" bestFit="1" customWidth="1"/>
    <col min="774" max="774" width="3" style="1" bestFit="1" customWidth="1"/>
    <col min="775" max="775" width="21.33203125" style="1" bestFit="1" customWidth="1"/>
    <col min="776" max="776" width="3" style="1" bestFit="1" customWidth="1"/>
    <col min="777" max="777" width="8.33203125" style="1" bestFit="1" customWidth="1"/>
    <col min="778" max="778" width="9.33203125" style="1" bestFit="1" customWidth="1"/>
    <col min="779" max="779" width="3" style="1" bestFit="1" customWidth="1"/>
    <col min="780" max="780" width="17" style="1" bestFit="1" customWidth="1"/>
    <col min="781" max="781" width="3" style="1" bestFit="1" customWidth="1"/>
    <col min="782" max="782" width="10.83203125" style="1" bestFit="1" customWidth="1"/>
    <col min="783" max="783" width="3" style="1" bestFit="1" customWidth="1"/>
    <col min="784" max="784" width="8.83203125" style="1" bestFit="1" customWidth="1"/>
    <col min="785" max="785" width="3" style="1" bestFit="1" customWidth="1"/>
    <col min="786" max="786" width="26" style="1" bestFit="1" customWidth="1"/>
    <col min="787" max="787" width="3" style="1" bestFit="1" customWidth="1"/>
    <col min="788" max="788" width="12.83203125" style="1" bestFit="1" customWidth="1"/>
    <col min="789" max="789" width="3" style="1" bestFit="1" customWidth="1"/>
    <col min="790" max="790" width="27.83203125" style="1" bestFit="1" customWidth="1"/>
    <col min="791" max="791" width="7.33203125" style="1" bestFit="1" customWidth="1"/>
    <col min="792" max="792" width="4.33203125" style="1" bestFit="1" customWidth="1"/>
    <col min="793" max="1028" width="15.6640625" style="1"/>
    <col min="1029" max="1029" width="10.1640625" style="1" bestFit="1" customWidth="1"/>
    <col min="1030" max="1030" width="3" style="1" bestFit="1" customWidth="1"/>
    <col min="1031" max="1031" width="21.33203125" style="1" bestFit="1" customWidth="1"/>
    <col min="1032" max="1032" width="3" style="1" bestFit="1" customWidth="1"/>
    <col min="1033" max="1033" width="8.33203125" style="1" bestFit="1" customWidth="1"/>
    <col min="1034" max="1034" width="9.33203125" style="1" bestFit="1" customWidth="1"/>
    <col min="1035" max="1035" width="3" style="1" bestFit="1" customWidth="1"/>
    <col min="1036" max="1036" width="17" style="1" bestFit="1" customWidth="1"/>
    <col min="1037" max="1037" width="3" style="1" bestFit="1" customWidth="1"/>
    <col min="1038" max="1038" width="10.83203125" style="1" bestFit="1" customWidth="1"/>
    <col min="1039" max="1039" width="3" style="1" bestFit="1" customWidth="1"/>
    <col min="1040" max="1040" width="8.83203125" style="1" bestFit="1" customWidth="1"/>
    <col min="1041" max="1041" width="3" style="1" bestFit="1" customWidth="1"/>
    <col min="1042" max="1042" width="26" style="1" bestFit="1" customWidth="1"/>
    <col min="1043" max="1043" width="3" style="1" bestFit="1" customWidth="1"/>
    <col min="1044" max="1044" width="12.83203125" style="1" bestFit="1" customWidth="1"/>
    <col min="1045" max="1045" width="3" style="1" bestFit="1" customWidth="1"/>
    <col min="1046" max="1046" width="27.83203125" style="1" bestFit="1" customWidth="1"/>
    <col min="1047" max="1047" width="7.33203125" style="1" bestFit="1" customWidth="1"/>
    <col min="1048" max="1048" width="4.33203125" style="1" bestFit="1" customWidth="1"/>
    <col min="1049" max="1284" width="15.6640625" style="1"/>
    <col min="1285" max="1285" width="10.1640625" style="1" bestFit="1" customWidth="1"/>
    <col min="1286" max="1286" width="3" style="1" bestFit="1" customWidth="1"/>
    <col min="1287" max="1287" width="21.33203125" style="1" bestFit="1" customWidth="1"/>
    <col min="1288" max="1288" width="3" style="1" bestFit="1" customWidth="1"/>
    <col min="1289" max="1289" width="8.33203125" style="1" bestFit="1" customWidth="1"/>
    <col min="1290" max="1290" width="9.33203125" style="1" bestFit="1" customWidth="1"/>
    <col min="1291" max="1291" width="3" style="1" bestFit="1" customWidth="1"/>
    <col min="1292" max="1292" width="17" style="1" bestFit="1" customWidth="1"/>
    <col min="1293" max="1293" width="3" style="1" bestFit="1" customWidth="1"/>
    <col min="1294" max="1294" width="10.83203125" style="1" bestFit="1" customWidth="1"/>
    <col min="1295" max="1295" width="3" style="1" bestFit="1" customWidth="1"/>
    <col min="1296" max="1296" width="8.83203125" style="1" bestFit="1" customWidth="1"/>
    <col min="1297" max="1297" width="3" style="1" bestFit="1" customWidth="1"/>
    <col min="1298" max="1298" width="26" style="1" bestFit="1" customWidth="1"/>
    <col min="1299" max="1299" width="3" style="1" bestFit="1" customWidth="1"/>
    <col min="1300" max="1300" width="12.83203125" style="1" bestFit="1" customWidth="1"/>
    <col min="1301" max="1301" width="3" style="1" bestFit="1" customWidth="1"/>
    <col min="1302" max="1302" width="27.83203125" style="1" bestFit="1" customWidth="1"/>
    <col min="1303" max="1303" width="7.33203125" style="1" bestFit="1" customWidth="1"/>
    <col min="1304" max="1304" width="4.33203125" style="1" bestFit="1" customWidth="1"/>
    <col min="1305" max="1540" width="15.6640625" style="1"/>
    <col min="1541" max="1541" width="10.1640625" style="1" bestFit="1" customWidth="1"/>
    <col min="1542" max="1542" width="3" style="1" bestFit="1" customWidth="1"/>
    <col min="1543" max="1543" width="21.33203125" style="1" bestFit="1" customWidth="1"/>
    <col min="1544" max="1544" width="3" style="1" bestFit="1" customWidth="1"/>
    <col min="1545" max="1545" width="8.33203125" style="1" bestFit="1" customWidth="1"/>
    <col min="1546" max="1546" width="9.33203125" style="1" bestFit="1" customWidth="1"/>
    <col min="1547" max="1547" width="3" style="1" bestFit="1" customWidth="1"/>
    <col min="1548" max="1548" width="17" style="1" bestFit="1" customWidth="1"/>
    <col min="1549" max="1549" width="3" style="1" bestFit="1" customWidth="1"/>
    <col min="1550" max="1550" width="10.83203125" style="1" bestFit="1" customWidth="1"/>
    <col min="1551" max="1551" width="3" style="1" bestFit="1" customWidth="1"/>
    <col min="1552" max="1552" width="8.83203125" style="1" bestFit="1" customWidth="1"/>
    <col min="1553" max="1553" width="3" style="1" bestFit="1" customWidth="1"/>
    <col min="1554" max="1554" width="26" style="1" bestFit="1" customWidth="1"/>
    <col min="1555" max="1555" width="3" style="1" bestFit="1" customWidth="1"/>
    <col min="1556" max="1556" width="12.83203125" style="1" bestFit="1" customWidth="1"/>
    <col min="1557" max="1557" width="3" style="1" bestFit="1" customWidth="1"/>
    <col min="1558" max="1558" width="27.83203125" style="1" bestFit="1" customWidth="1"/>
    <col min="1559" max="1559" width="7.33203125" style="1" bestFit="1" customWidth="1"/>
    <col min="1560" max="1560" width="4.33203125" style="1" bestFit="1" customWidth="1"/>
    <col min="1561" max="1796" width="15.6640625" style="1"/>
    <col min="1797" max="1797" width="10.1640625" style="1" bestFit="1" customWidth="1"/>
    <col min="1798" max="1798" width="3" style="1" bestFit="1" customWidth="1"/>
    <col min="1799" max="1799" width="21.33203125" style="1" bestFit="1" customWidth="1"/>
    <col min="1800" max="1800" width="3" style="1" bestFit="1" customWidth="1"/>
    <col min="1801" max="1801" width="8.33203125" style="1" bestFit="1" customWidth="1"/>
    <col min="1802" max="1802" width="9.33203125" style="1" bestFit="1" customWidth="1"/>
    <col min="1803" max="1803" width="3" style="1" bestFit="1" customWidth="1"/>
    <col min="1804" max="1804" width="17" style="1" bestFit="1" customWidth="1"/>
    <col min="1805" max="1805" width="3" style="1" bestFit="1" customWidth="1"/>
    <col min="1806" max="1806" width="10.83203125" style="1" bestFit="1" customWidth="1"/>
    <col min="1807" max="1807" width="3" style="1" bestFit="1" customWidth="1"/>
    <col min="1808" max="1808" width="8.83203125" style="1" bestFit="1" customWidth="1"/>
    <col min="1809" max="1809" width="3" style="1" bestFit="1" customWidth="1"/>
    <col min="1810" max="1810" width="26" style="1" bestFit="1" customWidth="1"/>
    <col min="1811" max="1811" width="3" style="1" bestFit="1" customWidth="1"/>
    <col min="1812" max="1812" width="12.83203125" style="1" bestFit="1" customWidth="1"/>
    <col min="1813" max="1813" width="3" style="1" bestFit="1" customWidth="1"/>
    <col min="1814" max="1814" width="27.83203125" style="1" bestFit="1" customWidth="1"/>
    <col min="1815" max="1815" width="7.33203125" style="1" bestFit="1" customWidth="1"/>
    <col min="1816" max="1816" width="4.33203125" style="1" bestFit="1" customWidth="1"/>
    <col min="1817" max="2052" width="15.6640625" style="1"/>
    <col min="2053" max="2053" width="10.1640625" style="1" bestFit="1" customWidth="1"/>
    <col min="2054" max="2054" width="3" style="1" bestFit="1" customWidth="1"/>
    <col min="2055" max="2055" width="21.33203125" style="1" bestFit="1" customWidth="1"/>
    <col min="2056" max="2056" width="3" style="1" bestFit="1" customWidth="1"/>
    <col min="2057" max="2057" width="8.33203125" style="1" bestFit="1" customWidth="1"/>
    <col min="2058" max="2058" width="9.33203125" style="1" bestFit="1" customWidth="1"/>
    <col min="2059" max="2059" width="3" style="1" bestFit="1" customWidth="1"/>
    <col min="2060" max="2060" width="17" style="1" bestFit="1" customWidth="1"/>
    <col min="2061" max="2061" width="3" style="1" bestFit="1" customWidth="1"/>
    <col min="2062" max="2062" width="10.83203125" style="1" bestFit="1" customWidth="1"/>
    <col min="2063" max="2063" width="3" style="1" bestFit="1" customWidth="1"/>
    <col min="2064" max="2064" width="8.83203125" style="1" bestFit="1" customWidth="1"/>
    <col min="2065" max="2065" width="3" style="1" bestFit="1" customWidth="1"/>
    <col min="2066" max="2066" width="26" style="1" bestFit="1" customWidth="1"/>
    <col min="2067" max="2067" width="3" style="1" bestFit="1" customWidth="1"/>
    <col min="2068" max="2068" width="12.83203125" style="1" bestFit="1" customWidth="1"/>
    <col min="2069" max="2069" width="3" style="1" bestFit="1" customWidth="1"/>
    <col min="2070" max="2070" width="27.83203125" style="1" bestFit="1" customWidth="1"/>
    <col min="2071" max="2071" width="7.33203125" style="1" bestFit="1" customWidth="1"/>
    <col min="2072" max="2072" width="4.33203125" style="1" bestFit="1" customWidth="1"/>
    <col min="2073" max="2308" width="15.6640625" style="1"/>
    <col min="2309" max="2309" width="10.1640625" style="1" bestFit="1" customWidth="1"/>
    <col min="2310" max="2310" width="3" style="1" bestFit="1" customWidth="1"/>
    <col min="2311" max="2311" width="21.33203125" style="1" bestFit="1" customWidth="1"/>
    <col min="2312" max="2312" width="3" style="1" bestFit="1" customWidth="1"/>
    <col min="2313" max="2313" width="8.33203125" style="1" bestFit="1" customWidth="1"/>
    <col min="2314" max="2314" width="9.33203125" style="1" bestFit="1" customWidth="1"/>
    <col min="2315" max="2315" width="3" style="1" bestFit="1" customWidth="1"/>
    <col min="2316" max="2316" width="17" style="1" bestFit="1" customWidth="1"/>
    <col min="2317" max="2317" width="3" style="1" bestFit="1" customWidth="1"/>
    <col min="2318" max="2318" width="10.83203125" style="1" bestFit="1" customWidth="1"/>
    <col min="2319" max="2319" width="3" style="1" bestFit="1" customWidth="1"/>
    <col min="2320" max="2320" width="8.83203125" style="1" bestFit="1" customWidth="1"/>
    <col min="2321" max="2321" width="3" style="1" bestFit="1" customWidth="1"/>
    <col min="2322" max="2322" width="26" style="1" bestFit="1" customWidth="1"/>
    <col min="2323" max="2323" width="3" style="1" bestFit="1" customWidth="1"/>
    <col min="2324" max="2324" width="12.83203125" style="1" bestFit="1" customWidth="1"/>
    <col min="2325" max="2325" width="3" style="1" bestFit="1" customWidth="1"/>
    <col min="2326" max="2326" width="27.83203125" style="1" bestFit="1" customWidth="1"/>
    <col min="2327" max="2327" width="7.33203125" style="1" bestFit="1" customWidth="1"/>
    <col min="2328" max="2328" width="4.33203125" style="1" bestFit="1" customWidth="1"/>
    <col min="2329" max="2564" width="15.6640625" style="1"/>
    <col min="2565" max="2565" width="10.1640625" style="1" bestFit="1" customWidth="1"/>
    <col min="2566" max="2566" width="3" style="1" bestFit="1" customWidth="1"/>
    <col min="2567" max="2567" width="21.33203125" style="1" bestFit="1" customWidth="1"/>
    <col min="2568" max="2568" width="3" style="1" bestFit="1" customWidth="1"/>
    <col min="2569" max="2569" width="8.33203125" style="1" bestFit="1" customWidth="1"/>
    <col min="2570" max="2570" width="9.33203125" style="1" bestFit="1" customWidth="1"/>
    <col min="2571" max="2571" width="3" style="1" bestFit="1" customWidth="1"/>
    <col min="2572" max="2572" width="17" style="1" bestFit="1" customWidth="1"/>
    <col min="2573" max="2573" width="3" style="1" bestFit="1" customWidth="1"/>
    <col min="2574" max="2574" width="10.83203125" style="1" bestFit="1" customWidth="1"/>
    <col min="2575" max="2575" width="3" style="1" bestFit="1" customWidth="1"/>
    <col min="2576" max="2576" width="8.83203125" style="1" bestFit="1" customWidth="1"/>
    <col min="2577" max="2577" width="3" style="1" bestFit="1" customWidth="1"/>
    <col min="2578" max="2578" width="26" style="1" bestFit="1" customWidth="1"/>
    <col min="2579" max="2579" width="3" style="1" bestFit="1" customWidth="1"/>
    <col min="2580" max="2580" width="12.83203125" style="1" bestFit="1" customWidth="1"/>
    <col min="2581" max="2581" width="3" style="1" bestFit="1" customWidth="1"/>
    <col min="2582" max="2582" width="27.83203125" style="1" bestFit="1" customWidth="1"/>
    <col min="2583" max="2583" width="7.33203125" style="1" bestFit="1" customWidth="1"/>
    <col min="2584" max="2584" width="4.33203125" style="1" bestFit="1" customWidth="1"/>
    <col min="2585" max="2820" width="15.6640625" style="1"/>
    <col min="2821" max="2821" width="10.1640625" style="1" bestFit="1" customWidth="1"/>
    <col min="2822" max="2822" width="3" style="1" bestFit="1" customWidth="1"/>
    <col min="2823" max="2823" width="21.33203125" style="1" bestFit="1" customWidth="1"/>
    <col min="2824" max="2824" width="3" style="1" bestFit="1" customWidth="1"/>
    <col min="2825" max="2825" width="8.33203125" style="1" bestFit="1" customWidth="1"/>
    <col min="2826" max="2826" width="9.33203125" style="1" bestFit="1" customWidth="1"/>
    <col min="2827" max="2827" width="3" style="1" bestFit="1" customWidth="1"/>
    <col min="2828" max="2828" width="17" style="1" bestFit="1" customWidth="1"/>
    <col min="2829" max="2829" width="3" style="1" bestFit="1" customWidth="1"/>
    <col min="2830" max="2830" width="10.83203125" style="1" bestFit="1" customWidth="1"/>
    <col min="2831" max="2831" width="3" style="1" bestFit="1" customWidth="1"/>
    <col min="2832" max="2832" width="8.83203125" style="1" bestFit="1" customWidth="1"/>
    <col min="2833" max="2833" width="3" style="1" bestFit="1" customWidth="1"/>
    <col min="2834" max="2834" width="26" style="1" bestFit="1" customWidth="1"/>
    <col min="2835" max="2835" width="3" style="1" bestFit="1" customWidth="1"/>
    <col min="2836" max="2836" width="12.83203125" style="1" bestFit="1" customWidth="1"/>
    <col min="2837" max="2837" width="3" style="1" bestFit="1" customWidth="1"/>
    <col min="2838" max="2838" width="27.83203125" style="1" bestFit="1" customWidth="1"/>
    <col min="2839" max="2839" width="7.33203125" style="1" bestFit="1" customWidth="1"/>
    <col min="2840" max="2840" width="4.33203125" style="1" bestFit="1" customWidth="1"/>
    <col min="2841" max="3076" width="15.6640625" style="1"/>
    <col min="3077" max="3077" width="10.1640625" style="1" bestFit="1" customWidth="1"/>
    <col min="3078" max="3078" width="3" style="1" bestFit="1" customWidth="1"/>
    <col min="3079" max="3079" width="21.33203125" style="1" bestFit="1" customWidth="1"/>
    <col min="3080" max="3080" width="3" style="1" bestFit="1" customWidth="1"/>
    <col min="3081" max="3081" width="8.33203125" style="1" bestFit="1" customWidth="1"/>
    <col min="3082" max="3082" width="9.33203125" style="1" bestFit="1" customWidth="1"/>
    <col min="3083" max="3083" width="3" style="1" bestFit="1" customWidth="1"/>
    <col min="3084" max="3084" width="17" style="1" bestFit="1" customWidth="1"/>
    <col min="3085" max="3085" width="3" style="1" bestFit="1" customWidth="1"/>
    <col min="3086" max="3086" width="10.83203125" style="1" bestFit="1" customWidth="1"/>
    <col min="3087" max="3087" width="3" style="1" bestFit="1" customWidth="1"/>
    <col min="3088" max="3088" width="8.83203125" style="1" bestFit="1" customWidth="1"/>
    <col min="3089" max="3089" width="3" style="1" bestFit="1" customWidth="1"/>
    <col min="3090" max="3090" width="26" style="1" bestFit="1" customWidth="1"/>
    <col min="3091" max="3091" width="3" style="1" bestFit="1" customWidth="1"/>
    <col min="3092" max="3092" width="12.83203125" style="1" bestFit="1" customWidth="1"/>
    <col min="3093" max="3093" width="3" style="1" bestFit="1" customWidth="1"/>
    <col min="3094" max="3094" width="27.83203125" style="1" bestFit="1" customWidth="1"/>
    <col min="3095" max="3095" width="7.33203125" style="1" bestFit="1" customWidth="1"/>
    <col min="3096" max="3096" width="4.33203125" style="1" bestFit="1" customWidth="1"/>
    <col min="3097" max="3332" width="15.6640625" style="1"/>
    <col min="3333" max="3333" width="10.1640625" style="1" bestFit="1" customWidth="1"/>
    <col min="3334" max="3334" width="3" style="1" bestFit="1" customWidth="1"/>
    <col min="3335" max="3335" width="21.33203125" style="1" bestFit="1" customWidth="1"/>
    <col min="3336" max="3336" width="3" style="1" bestFit="1" customWidth="1"/>
    <col min="3337" max="3337" width="8.33203125" style="1" bestFit="1" customWidth="1"/>
    <col min="3338" max="3338" width="9.33203125" style="1" bestFit="1" customWidth="1"/>
    <col min="3339" max="3339" width="3" style="1" bestFit="1" customWidth="1"/>
    <col min="3340" max="3340" width="17" style="1" bestFit="1" customWidth="1"/>
    <col min="3341" max="3341" width="3" style="1" bestFit="1" customWidth="1"/>
    <col min="3342" max="3342" width="10.83203125" style="1" bestFit="1" customWidth="1"/>
    <col min="3343" max="3343" width="3" style="1" bestFit="1" customWidth="1"/>
    <col min="3344" max="3344" width="8.83203125" style="1" bestFit="1" customWidth="1"/>
    <col min="3345" max="3345" width="3" style="1" bestFit="1" customWidth="1"/>
    <col min="3346" max="3346" width="26" style="1" bestFit="1" customWidth="1"/>
    <col min="3347" max="3347" width="3" style="1" bestFit="1" customWidth="1"/>
    <col min="3348" max="3348" width="12.83203125" style="1" bestFit="1" customWidth="1"/>
    <col min="3349" max="3349" width="3" style="1" bestFit="1" customWidth="1"/>
    <col min="3350" max="3350" width="27.83203125" style="1" bestFit="1" customWidth="1"/>
    <col min="3351" max="3351" width="7.33203125" style="1" bestFit="1" customWidth="1"/>
    <col min="3352" max="3352" width="4.33203125" style="1" bestFit="1" customWidth="1"/>
    <col min="3353" max="3588" width="15.6640625" style="1"/>
    <col min="3589" max="3589" width="10.1640625" style="1" bestFit="1" customWidth="1"/>
    <col min="3590" max="3590" width="3" style="1" bestFit="1" customWidth="1"/>
    <col min="3591" max="3591" width="21.33203125" style="1" bestFit="1" customWidth="1"/>
    <col min="3592" max="3592" width="3" style="1" bestFit="1" customWidth="1"/>
    <col min="3593" max="3593" width="8.33203125" style="1" bestFit="1" customWidth="1"/>
    <col min="3594" max="3594" width="9.33203125" style="1" bestFit="1" customWidth="1"/>
    <col min="3595" max="3595" width="3" style="1" bestFit="1" customWidth="1"/>
    <col min="3596" max="3596" width="17" style="1" bestFit="1" customWidth="1"/>
    <col min="3597" max="3597" width="3" style="1" bestFit="1" customWidth="1"/>
    <col min="3598" max="3598" width="10.83203125" style="1" bestFit="1" customWidth="1"/>
    <col min="3599" max="3599" width="3" style="1" bestFit="1" customWidth="1"/>
    <col min="3600" max="3600" width="8.83203125" style="1" bestFit="1" customWidth="1"/>
    <col min="3601" max="3601" width="3" style="1" bestFit="1" customWidth="1"/>
    <col min="3602" max="3602" width="26" style="1" bestFit="1" customWidth="1"/>
    <col min="3603" max="3603" width="3" style="1" bestFit="1" customWidth="1"/>
    <col min="3604" max="3604" width="12.83203125" style="1" bestFit="1" customWidth="1"/>
    <col min="3605" max="3605" width="3" style="1" bestFit="1" customWidth="1"/>
    <col min="3606" max="3606" width="27.83203125" style="1" bestFit="1" customWidth="1"/>
    <col min="3607" max="3607" width="7.33203125" style="1" bestFit="1" customWidth="1"/>
    <col min="3608" max="3608" width="4.33203125" style="1" bestFit="1" customWidth="1"/>
    <col min="3609" max="3844" width="15.6640625" style="1"/>
    <col min="3845" max="3845" width="10.1640625" style="1" bestFit="1" customWidth="1"/>
    <col min="3846" max="3846" width="3" style="1" bestFit="1" customWidth="1"/>
    <col min="3847" max="3847" width="21.33203125" style="1" bestFit="1" customWidth="1"/>
    <col min="3848" max="3848" width="3" style="1" bestFit="1" customWidth="1"/>
    <col min="3849" max="3849" width="8.33203125" style="1" bestFit="1" customWidth="1"/>
    <col min="3850" max="3850" width="9.33203125" style="1" bestFit="1" customWidth="1"/>
    <col min="3851" max="3851" width="3" style="1" bestFit="1" customWidth="1"/>
    <col min="3852" max="3852" width="17" style="1" bestFit="1" customWidth="1"/>
    <col min="3853" max="3853" width="3" style="1" bestFit="1" customWidth="1"/>
    <col min="3854" max="3854" width="10.83203125" style="1" bestFit="1" customWidth="1"/>
    <col min="3855" max="3855" width="3" style="1" bestFit="1" customWidth="1"/>
    <col min="3856" max="3856" width="8.83203125" style="1" bestFit="1" customWidth="1"/>
    <col min="3857" max="3857" width="3" style="1" bestFit="1" customWidth="1"/>
    <col min="3858" max="3858" width="26" style="1" bestFit="1" customWidth="1"/>
    <col min="3859" max="3859" width="3" style="1" bestFit="1" customWidth="1"/>
    <col min="3860" max="3860" width="12.83203125" style="1" bestFit="1" customWidth="1"/>
    <col min="3861" max="3861" width="3" style="1" bestFit="1" customWidth="1"/>
    <col min="3862" max="3862" width="27.83203125" style="1" bestFit="1" customWidth="1"/>
    <col min="3863" max="3863" width="7.33203125" style="1" bestFit="1" customWidth="1"/>
    <col min="3864" max="3864" width="4.33203125" style="1" bestFit="1" customWidth="1"/>
    <col min="3865" max="4100" width="15.6640625" style="1"/>
    <col min="4101" max="4101" width="10.1640625" style="1" bestFit="1" customWidth="1"/>
    <col min="4102" max="4102" width="3" style="1" bestFit="1" customWidth="1"/>
    <col min="4103" max="4103" width="21.33203125" style="1" bestFit="1" customWidth="1"/>
    <col min="4104" max="4104" width="3" style="1" bestFit="1" customWidth="1"/>
    <col min="4105" max="4105" width="8.33203125" style="1" bestFit="1" customWidth="1"/>
    <col min="4106" max="4106" width="9.33203125" style="1" bestFit="1" customWidth="1"/>
    <col min="4107" max="4107" width="3" style="1" bestFit="1" customWidth="1"/>
    <col min="4108" max="4108" width="17" style="1" bestFit="1" customWidth="1"/>
    <col min="4109" max="4109" width="3" style="1" bestFit="1" customWidth="1"/>
    <col min="4110" max="4110" width="10.83203125" style="1" bestFit="1" customWidth="1"/>
    <col min="4111" max="4111" width="3" style="1" bestFit="1" customWidth="1"/>
    <col min="4112" max="4112" width="8.83203125" style="1" bestFit="1" customWidth="1"/>
    <col min="4113" max="4113" width="3" style="1" bestFit="1" customWidth="1"/>
    <col min="4114" max="4114" width="26" style="1" bestFit="1" customWidth="1"/>
    <col min="4115" max="4115" width="3" style="1" bestFit="1" customWidth="1"/>
    <col min="4116" max="4116" width="12.83203125" style="1" bestFit="1" customWidth="1"/>
    <col min="4117" max="4117" width="3" style="1" bestFit="1" customWidth="1"/>
    <col min="4118" max="4118" width="27.83203125" style="1" bestFit="1" customWidth="1"/>
    <col min="4119" max="4119" width="7.33203125" style="1" bestFit="1" customWidth="1"/>
    <col min="4120" max="4120" width="4.33203125" style="1" bestFit="1" customWidth="1"/>
    <col min="4121" max="4356" width="15.6640625" style="1"/>
    <col min="4357" max="4357" width="10.1640625" style="1" bestFit="1" customWidth="1"/>
    <col min="4358" max="4358" width="3" style="1" bestFit="1" customWidth="1"/>
    <col min="4359" max="4359" width="21.33203125" style="1" bestFit="1" customWidth="1"/>
    <col min="4360" max="4360" width="3" style="1" bestFit="1" customWidth="1"/>
    <col min="4361" max="4361" width="8.33203125" style="1" bestFit="1" customWidth="1"/>
    <col min="4362" max="4362" width="9.33203125" style="1" bestFit="1" customWidth="1"/>
    <col min="4363" max="4363" width="3" style="1" bestFit="1" customWidth="1"/>
    <col min="4364" max="4364" width="17" style="1" bestFit="1" customWidth="1"/>
    <col min="4365" max="4365" width="3" style="1" bestFit="1" customWidth="1"/>
    <col min="4366" max="4366" width="10.83203125" style="1" bestFit="1" customWidth="1"/>
    <col min="4367" max="4367" width="3" style="1" bestFit="1" customWidth="1"/>
    <col min="4368" max="4368" width="8.83203125" style="1" bestFit="1" customWidth="1"/>
    <col min="4369" max="4369" width="3" style="1" bestFit="1" customWidth="1"/>
    <col min="4370" max="4370" width="26" style="1" bestFit="1" customWidth="1"/>
    <col min="4371" max="4371" width="3" style="1" bestFit="1" customWidth="1"/>
    <col min="4372" max="4372" width="12.83203125" style="1" bestFit="1" customWidth="1"/>
    <col min="4373" max="4373" width="3" style="1" bestFit="1" customWidth="1"/>
    <col min="4374" max="4374" width="27.83203125" style="1" bestFit="1" customWidth="1"/>
    <col min="4375" max="4375" width="7.33203125" style="1" bestFit="1" customWidth="1"/>
    <col min="4376" max="4376" width="4.33203125" style="1" bestFit="1" customWidth="1"/>
    <col min="4377" max="4612" width="15.6640625" style="1"/>
    <col min="4613" max="4613" width="10.1640625" style="1" bestFit="1" customWidth="1"/>
    <col min="4614" max="4614" width="3" style="1" bestFit="1" customWidth="1"/>
    <col min="4615" max="4615" width="21.33203125" style="1" bestFit="1" customWidth="1"/>
    <col min="4616" max="4616" width="3" style="1" bestFit="1" customWidth="1"/>
    <col min="4617" max="4617" width="8.33203125" style="1" bestFit="1" customWidth="1"/>
    <col min="4618" max="4618" width="9.33203125" style="1" bestFit="1" customWidth="1"/>
    <col min="4619" max="4619" width="3" style="1" bestFit="1" customWidth="1"/>
    <col min="4620" max="4620" width="17" style="1" bestFit="1" customWidth="1"/>
    <col min="4621" max="4621" width="3" style="1" bestFit="1" customWidth="1"/>
    <col min="4622" max="4622" width="10.83203125" style="1" bestFit="1" customWidth="1"/>
    <col min="4623" max="4623" width="3" style="1" bestFit="1" customWidth="1"/>
    <col min="4624" max="4624" width="8.83203125" style="1" bestFit="1" customWidth="1"/>
    <col min="4625" max="4625" width="3" style="1" bestFit="1" customWidth="1"/>
    <col min="4626" max="4626" width="26" style="1" bestFit="1" customWidth="1"/>
    <col min="4627" max="4627" width="3" style="1" bestFit="1" customWidth="1"/>
    <col min="4628" max="4628" width="12.83203125" style="1" bestFit="1" customWidth="1"/>
    <col min="4629" max="4629" width="3" style="1" bestFit="1" customWidth="1"/>
    <col min="4630" max="4630" width="27.83203125" style="1" bestFit="1" customWidth="1"/>
    <col min="4631" max="4631" width="7.33203125" style="1" bestFit="1" customWidth="1"/>
    <col min="4632" max="4632" width="4.33203125" style="1" bestFit="1" customWidth="1"/>
    <col min="4633" max="4868" width="15.6640625" style="1"/>
    <col min="4869" max="4869" width="10.1640625" style="1" bestFit="1" customWidth="1"/>
    <col min="4870" max="4870" width="3" style="1" bestFit="1" customWidth="1"/>
    <col min="4871" max="4871" width="21.33203125" style="1" bestFit="1" customWidth="1"/>
    <col min="4872" max="4872" width="3" style="1" bestFit="1" customWidth="1"/>
    <col min="4873" max="4873" width="8.33203125" style="1" bestFit="1" customWidth="1"/>
    <col min="4874" max="4874" width="9.33203125" style="1" bestFit="1" customWidth="1"/>
    <col min="4875" max="4875" width="3" style="1" bestFit="1" customWidth="1"/>
    <col min="4876" max="4876" width="17" style="1" bestFit="1" customWidth="1"/>
    <col min="4877" max="4877" width="3" style="1" bestFit="1" customWidth="1"/>
    <col min="4878" max="4878" width="10.83203125" style="1" bestFit="1" customWidth="1"/>
    <col min="4879" max="4879" width="3" style="1" bestFit="1" customWidth="1"/>
    <col min="4880" max="4880" width="8.83203125" style="1" bestFit="1" customWidth="1"/>
    <col min="4881" max="4881" width="3" style="1" bestFit="1" customWidth="1"/>
    <col min="4882" max="4882" width="26" style="1" bestFit="1" customWidth="1"/>
    <col min="4883" max="4883" width="3" style="1" bestFit="1" customWidth="1"/>
    <col min="4884" max="4884" width="12.83203125" style="1" bestFit="1" customWidth="1"/>
    <col min="4885" max="4885" width="3" style="1" bestFit="1" customWidth="1"/>
    <col min="4886" max="4886" width="27.83203125" style="1" bestFit="1" customWidth="1"/>
    <col min="4887" max="4887" width="7.33203125" style="1" bestFit="1" customWidth="1"/>
    <col min="4888" max="4888" width="4.33203125" style="1" bestFit="1" customWidth="1"/>
    <col min="4889" max="5124" width="15.6640625" style="1"/>
    <col min="5125" max="5125" width="10.1640625" style="1" bestFit="1" customWidth="1"/>
    <col min="5126" max="5126" width="3" style="1" bestFit="1" customWidth="1"/>
    <col min="5127" max="5127" width="21.33203125" style="1" bestFit="1" customWidth="1"/>
    <col min="5128" max="5128" width="3" style="1" bestFit="1" customWidth="1"/>
    <col min="5129" max="5129" width="8.33203125" style="1" bestFit="1" customWidth="1"/>
    <col min="5130" max="5130" width="9.33203125" style="1" bestFit="1" customWidth="1"/>
    <col min="5131" max="5131" width="3" style="1" bestFit="1" customWidth="1"/>
    <col min="5132" max="5132" width="17" style="1" bestFit="1" customWidth="1"/>
    <col min="5133" max="5133" width="3" style="1" bestFit="1" customWidth="1"/>
    <col min="5134" max="5134" width="10.83203125" style="1" bestFit="1" customWidth="1"/>
    <col min="5135" max="5135" width="3" style="1" bestFit="1" customWidth="1"/>
    <col min="5136" max="5136" width="8.83203125" style="1" bestFit="1" customWidth="1"/>
    <col min="5137" max="5137" width="3" style="1" bestFit="1" customWidth="1"/>
    <col min="5138" max="5138" width="26" style="1" bestFit="1" customWidth="1"/>
    <col min="5139" max="5139" width="3" style="1" bestFit="1" customWidth="1"/>
    <col min="5140" max="5140" width="12.83203125" style="1" bestFit="1" customWidth="1"/>
    <col min="5141" max="5141" width="3" style="1" bestFit="1" customWidth="1"/>
    <col min="5142" max="5142" width="27.83203125" style="1" bestFit="1" customWidth="1"/>
    <col min="5143" max="5143" width="7.33203125" style="1" bestFit="1" customWidth="1"/>
    <col min="5144" max="5144" width="4.33203125" style="1" bestFit="1" customWidth="1"/>
    <col min="5145" max="5380" width="15.6640625" style="1"/>
    <col min="5381" max="5381" width="10.1640625" style="1" bestFit="1" customWidth="1"/>
    <col min="5382" max="5382" width="3" style="1" bestFit="1" customWidth="1"/>
    <col min="5383" max="5383" width="21.33203125" style="1" bestFit="1" customWidth="1"/>
    <col min="5384" max="5384" width="3" style="1" bestFit="1" customWidth="1"/>
    <col min="5385" max="5385" width="8.33203125" style="1" bestFit="1" customWidth="1"/>
    <col min="5386" max="5386" width="9.33203125" style="1" bestFit="1" customWidth="1"/>
    <col min="5387" max="5387" width="3" style="1" bestFit="1" customWidth="1"/>
    <col min="5388" max="5388" width="17" style="1" bestFit="1" customWidth="1"/>
    <col min="5389" max="5389" width="3" style="1" bestFit="1" customWidth="1"/>
    <col min="5390" max="5390" width="10.83203125" style="1" bestFit="1" customWidth="1"/>
    <col min="5391" max="5391" width="3" style="1" bestFit="1" customWidth="1"/>
    <col min="5392" max="5392" width="8.83203125" style="1" bestFit="1" customWidth="1"/>
    <col min="5393" max="5393" width="3" style="1" bestFit="1" customWidth="1"/>
    <col min="5394" max="5394" width="26" style="1" bestFit="1" customWidth="1"/>
    <col min="5395" max="5395" width="3" style="1" bestFit="1" customWidth="1"/>
    <col min="5396" max="5396" width="12.83203125" style="1" bestFit="1" customWidth="1"/>
    <col min="5397" max="5397" width="3" style="1" bestFit="1" customWidth="1"/>
    <col min="5398" max="5398" width="27.83203125" style="1" bestFit="1" customWidth="1"/>
    <col min="5399" max="5399" width="7.33203125" style="1" bestFit="1" customWidth="1"/>
    <col min="5400" max="5400" width="4.33203125" style="1" bestFit="1" customWidth="1"/>
    <col min="5401" max="5636" width="15.6640625" style="1"/>
    <col min="5637" max="5637" width="10.1640625" style="1" bestFit="1" customWidth="1"/>
    <col min="5638" max="5638" width="3" style="1" bestFit="1" customWidth="1"/>
    <col min="5639" max="5639" width="21.33203125" style="1" bestFit="1" customWidth="1"/>
    <col min="5640" max="5640" width="3" style="1" bestFit="1" customWidth="1"/>
    <col min="5641" max="5641" width="8.33203125" style="1" bestFit="1" customWidth="1"/>
    <col min="5642" max="5642" width="9.33203125" style="1" bestFit="1" customWidth="1"/>
    <col min="5643" max="5643" width="3" style="1" bestFit="1" customWidth="1"/>
    <col min="5644" max="5644" width="17" style="1" bestFit="1" customWidth="1"/>
    <col min="5645" max="5645" width="3" style="1" bestFit="1" customWidth="1"/>
    <col min="5646" max="5646" width="10.83203125" style="1" bestFit="1" customWidth="1"/>
    <col min="5647" max="5647" width="3" style="1" bestFit="1" customWidth="1"/>
    <col min="5648" max="5648" width="8.83203125" style="1" bestFit="1" customWidth="1"/>
    <col min="5649" max="5649" width="3" style="1" bestFit="1" customWidth="1"/>
    <col min="5650" max="5650" width="26" style="1" bestFit="1" customWidth="1"/>
    <col min="5651" max="5651" width="3" style="1" bestFit="1" customWidth="1"/>
    <col min="5652" max="5652" width="12.83203125" style="1" bestFit="1" customWidth="1"/>
    <col min="5653" max="5653" width="3" style="1" bestFit="1" customWidth="1"/>
    <col min="5654" max="5654" width="27.83203125" style="1" bestFit="1" customWidth="1"/>
    <col min="5655" max="5655" width="7.33203125" style="1" bestFit="1" customWidth="1"/>
    <col min="5656" max="5656" width="4.33203125" style="1" bestFit="1" customWidth="1"/>
    <col min="5657" max="5892" width="15.6640625" style="1"/>
    <col min="5893" max="5893" width="10.1640625" style="1" bestFit="1" customWidth="1"/>
    <col min="5894" max="5894" width="3" style="1" bestFit="1" customWidth="1"/>
    <col min="5895" max="5895" width="21.33203125" style="1" bestFit="1" customWidth="1"/>
    <col min="5896" max="5896" width="3" style="1" bestFit="1" customWidth="1"/>
    <col min="5897" max="5897" width="8.33203125" style="1" bestFit="1" customWidth="1"/>
    <col min="5898" max="5898" width="9.33203125" style="1" bestFit="1" customWidth="1"/>
    <col min="5899" max="5899" width="3" style="1" bestFit="1" customWidth="1"/>
    <col min="5900" max="5900" width="17" style="1" bestFit="1" customWidth="1"/>
    <col min="5901" max="5901" width="3" style="1" bestFit="1" customWidth="1"/>
    <col min="5902" max="5902" width="10.83203125" style="1" bestFit="1" customWidth="1"/>
    <col min="5903" max="5903" width="3" style="1" bestFit="1" customWidth="1"/>
    <col min="5904" max="5904" width="8.83203125" style="1" bestFit="1" customWidth="1"/>
    <col min="5905" max="5905" width="3" style="1" bestFit="1" customWidth="1"/>
    <col min="5906" max="5906" width="26" style="1" bestFit="1" customWidth="1"/>
    <col min="5907" max="5907" width="3" style="1" bestFit="1" customWidth="1"/>
    <col min="5908" max="5908" width="12.83203125" style="1" bestFit="1" customWidth="1"/>
    <col min="5909" max="5909" width="3" style="1" bestFit="1" customWidth="1"/>
    <col min="5910" max="5910" width="27.83203125" style="1" bestFit="1" customWidth="1"/>
    <col min="5911" max="5911" width="7.33203125" style="1" bestFit="1" customWidth="1"/>
    <col min="5912" max="5912" width="4.33203125" style="1" bestFit="1" customWidth="1"/>
    <col min="5913" max="6148" width="15.6640625" style="1"/>
    <col min="6149" max="6149" width="10.1640625" style="1" bestFit="1" customWidth="1"/>
    <col min="6150" max="6150" width="3" style="1" bestFit="1" customWidth="1"/>
    <col min="6151" max="6151" width="21.33203125" style="1" bestFit="1" customWidth="1"/>
    <col min="6152" max="6152" width="3" style="1" bestFit="1" customWidth="1"/>
    <col min="6153" max="6153" width="8.33203125" style="1" bestFit="1" customWidth="1"/>
    <col min="6154" max="6154" width="9.33203125" style="1" bestFit="1" customWidth="1"/>
    <col min="6155" max="6155" width="3" style="1" bestFit="1" customWidth="1"/>
    <col min="6156" max="6156" width="17" style="1" bestFit="1" customWidth="1"/>
    <col min="6157" max="6157" width="3" style="1" bestFit="1" customWidth="1"/>
    <col min="6158" max="6158" width="10.83203125" style="1" bestFit="1" customWidth="1"/>
    <col min="6159" max="6159" width="3" style="1" bestFit="1" customWidth="1"/>
    <col min="6160" max="6160" width="8.83203125" style="1" bestFit="1" customWidth="1"/>
    <col min="6161" max="6161" width="3" style="1" bestFit="1" customWidth="1"/>
    <col min="6162" max="6162" width="26" style="1" bestFit="1" customWidth="1"/>
    <col min="6163" max="6163" width="3" style="1" bestFit="1" customWidth="1"/>
    <col min="6164" max="6164" width="12.83203125" style="1" bestFit="1" customWidth="1"/>
    <col min="6165" max="6165" width="3" style="1" bestFit="1" customWidth="1"/>
    <col min="6166" max="6166" width="27.83203125" style="1" bestFit="1" customWidth="1"/>
    <col min="6167" max="6167" width="7.33203125" style="1" bestFit="1" customWidth="1"/>
    <col min="6168" max="6168" width="4.33203125" style="1" bestFit="1" customWidth="1"/>
    <col min="6169" max="6404" width="15.6640625" style="1"/>
    <col min="6405" max="6405" width="10.1640625" style="1" bestFit="1" customWidth="1"/>
    <col min="6406" max="6406" width="3" style="1" bestFit="1" customWidth="1"/>
    <col min="6407" max="6407" width="21.33203125" style="1" bestFit="1" customWidth="1"/>
    <col min="6408" max="6408" width="3" style="1" bestFit="1" customWidth="1"/>
    <col min="6409" max="6409" width="8.33203125" style="1" bestFit="1" customWidth="1"/>
    <col min="6410" max="6410" width="9.33203125" style="1" bestFit="1" customWidth="1"/>
    <col min="6411" max="6411" width="3" style="1" bestFit="1" customWidth="1"/>
    <col min="6412" max="6412" width="17" style="1" bestFit="1" customWidth="1"/>
    <col min="6413" max="6413" width="3" style="1" bestFit="1" customWidth="1"/>
    <col min="6414" max="6414" width="10.83203125" style="1" bestFit="1" customWidth="1"/>
    <col min="6415" max="6415" width="3" style="1" bestFit="1" customWidth="1"/>
    <col min="6416" max="6416" width="8.83203125" style="1" bestFit="1" customWidth="1"/>
    <col min="6417" max="6417" width="3" style="1" bestFit="1" customWidth="1"/>
    <col min="6418" max="6418" width="26" style="1" bestFit="1" customWidth="1"/>
    <col min="6419" max="6419" width="3" style="1" bestFit="1" customWidth="1"/>
    <col min="6420" max="6420" width="12.83203125" style="1" bestFit="1" customWidth="1"/>
    <col min="6421" max="6421" width="3" style="1" bestFit="1" customWidth="1"/>
    <col min="6422" max="6422" width="27.83203125" style="1" bestFit="1" customWidth="1"/>
    <col min="6423" max="6423" width="7.33203125" style="1" bestFit="1" customWidth="1"/>
    <col min="6424" max="6424" width="4.33203125" style="1" bestFit="1" customWidth="1"/>
    <col min="6425" max="6660" width="15.6640625" style="1"/>
    <col min="6661" max="6661" width="10.1640625" style="1" bestFit="1" customWidth="1"/>
    <col min="6662" max="6662" width="3" style="1" bestFit="1" customWidth="1"/>
    <col min="6663" max="6663" width="21.33203125" style="1" bestFit="1" customWidth="1"/>
    <col min="6664" max="6664" width="3" style="1" bestFit="1" customWidth="1"/>
    <col min="6665" max="6665" width="8.33203125" style="1" bestFit="1" customWidth="1"/>
    <col min="6666" max="6666" width="9.33203125" style="1" bestFit="1" customWidth="1"/>
    <col min="6667" max="6667" width="3" style="1" bestFit="1" customWidth="1"/>
    <col min="6668" max="6668" width="17" style="1" bestFit="1" customWidth="1"/>
    <col min="6669" max="6669" width="3" style="1" bestFit="1" customWidth="1"/>
    <col min="6670" max="6670" width="10.83203125" style="1" bestFit="1" customWidth="1"/>
    <col min="6671" max="6671" width="3" style="1" bestFit="1" customWidth="1"/>
    <col min="6672" max="6672" width="8.83203125" style="1" bestFit="1" customWidth="1"/>
    <col min="6673" max="6673" width="3" style="1" bestFit="1" customWidth="1"/>
    <col min="6674" max="6674" width="26" style="1" bestFit="1" customWidth="1"/>
    <col min="6675" max="6675" width="3" style="1" bestFit="1" customWidth="1"/>
    <col min="6676" max="6676" width="12.83203125" style="1" bestFit="1" customWidth="1"/>
    <col min="6677" max="6677" width="3" style="1" bestFit="1" customWidth="1"/>
    <col min="6678" max="6678" width="27.83203125" style="1" bestFit="1" customWidth="1"/>
    <col min="6679" max="6679" width="7.33203125" style="1" bestFit="1" customWidth="1"/>
    <col min="6680" max="6680" width="4.33203125" style="1" bestFit="1" customWidth="1"/>
    <col min="6681" max="6916" width="15.6640625" style="1"/>
    <col min="6917" max="6917" width="10.1640625" style="1" bestFit="1" customWidth="1"/>
    <col min="6918" max="6918" width="3" style="1" bestFit="1" customWidth="1"/>
    <col min="6919" max="6919" width="21.33203125" style="1" bestFit="1" customWidth="1"/>
    <col min="6920" max="6920" width="3" style="1" bestFit="1" customWidth="1"/>
    <col min="6921" max="6921" width="8.33203125" style="1" bestFit="1" customWidth="1"/>
    <col min="6922" max="6922" width="9.33203125" style="1" bestFit="1" customWidth="1"/>
    <col min="6923" max="6923" width="3" style="1" bestFit="1" customWidth="1"/>
    <col min="6924" max="6924" width="17" style="1" bestFit="1" customWidth="1"/>
    <col min="6925" max="6925" width="3" style="1" bestFit="1" customWidth="1"/>
    <col min="6926" max="6926" width="10.83203125" style="1" bestFit="1" customWidth="1"/>
    <col min="6927" max="6927" width="3" style="1" bestFit="1" customWidth="1"/>
    <col min="6928" max="6928" width="8.83203125" style="1" bestFit="1" customWidth="1"/>
    <col min="6929" max="6929" width="3" style="1" bestFit="1" customWidth="1"/>
    <col min="6930" max="6930" width="26" style="1" bestFit="1" customWidth="1"/>
    <col min="6931" max="6931" width="3" style="1" bestFit="1" customWidth="1"/>
    <col min="6932" max="6932" width="12.83203125" style="1" bestFit="1" customWidth="1"/>
    <col min="6933" max="6933" width="3" style="1" bestFit="1" customWidth="1"/>
    <col min="6934" max="6934" width="27.83203125" style="1" bestFit="1" customWidth="1"/>
    <col min="6935" max="6935" width="7.33203125" style="1" bestFit="1" customWidth="1"/>
    <col min="6936" max="6936" width="4.33203125" style="1" bestFit="1" customWidth="1"/>
    <col min="6937" max="7172" width="15.6640625" style="1"/>
    <col min="7173" max="7173" width="10.1640625" style="1" bestFit="1" customWidth="1"/>
    <col min="7174" max="7174" width="3" style="1" bestFit="1" customWidth="1"/>
    <col min="7175" max="7175" width="21.33203125" style="1" bestFit="1" customWidth="1"/>
    <col min="7176" max="7176" width="3" style="1" bestFit="1" customWidth="1"/>
    <col min="7177" max="7177" width="8.33203125" style="1" bestFit="1" customWidth="1"/>
    <col min="7178" max="7178" width="9.33203125" style="1" bestFit="1" customWidth="1"/>
    <col min="7179" max="7179" width="3" style="1" bestFit="1" customWidth="1"/>
    <col min="7180" max="7180" width="17" style="1" bestFit="1" customWidth="1"/>
    <col min="7181" max="7181" width="3" style="1" bestFit="1" customWidth="1"/>
    <col min="7182" max="7182" width="10.83203125" style="1" bestFit="1" customWidth="1"/>
    <col min="7183" max="7183" width="3" style="1" bestFit="1" customWidth="1"/>
    <col min="7184" max="7184" width="8.83203125" style="1" bestFit="1" customWidth="1"/>
    <col min="7185" max="7185" width="3" style="1" bestFit="1" customWidth="1"/>
    <col min="7186" max="7186" width="26" style="1" bestFit="1" customWidth="1"/>
    <col min="7187" max="7187" width="3" style="1" bestFit="1" customWidth="1"/>
    <col min="7188" max="7188" width="12.83203125" style="1" bestFit="1" customWidth="1"/>
    <col min="7189" max="7189" width="3" style="1" bestFit="1" customWidth="1"/>
    <col min="7190" max="7190" width="27.83203125" style="1" bestFit="1" customWidth="1"/>
    <col min="7191" max="7191" width="7.33203125" style="1" bestFit="1" customWidth="1"/>
    <col min="7192" max="7192" width="4.33203125" style="1" bestFit="1" customWidth="1"/>
    <col min="7193" max="7428" width="15.6640625" style="1"/>
    <col min="7429" max="7429" width="10.1640625" style="1" bestFit="1" customWidth="1"/>
    <col min="7430" max="7430" width="3" style="1" bestFit="1" customWidth="1"/>
    <col min="7431" max="7431" width="21.33203125" style="1" bestFit="1" customWidth="1"/>
    <col min="7432" max="7432" width="3" style="1" bestFit="1" customWidth="1"/>
    <col min="7433" max="7433" width="8.33203125" style="1" bestFit="1" customWidth="1"/>
    <col min="7434" max="7434" width="9.33203125" style="1" bestFit="1" customWidth="1"/>
    <col min="7435" max="7435" width="3" style="1" bestFit="1" customWidth="1"/>
    <col min="7436" max="7436" width="17" style="1" bestFit="1" customWidth="1"/>
    <col min="7437" max="7437" width="3" style="1" bestFit="1" customWidth="1"/>
    <col min="7438" max="7438" width="10.83203125" style="1" bestFit="1" customWidth="1"/>
    <col min="7439" max="7439" width="3" style="1" bestFit="1" customWidth="1"/>
    <col min="7440" max="7440" width="8.83203125" style="1" bestFit="1" customWidth="1"/>
    <col min="7441" max="7441" width="3" style="1" bestFit="1" customWidth="1"/>
    <col min="7442" max="7442" width="26" style="1" bestFit="1" customWidth="1"/>
    <col min="7443" max="7443" width="3" style="1" bestFit="1" customWidth="1"/>
    <col min="7444" max="7444" width="12.83203125" style="1" bestFit="1" customWidth="1"/>
    <col min="7445" max="7445" width="3" style="1" bestFit="1" customWidth="1"/>
    <col min="7446" max="7446" width="27.83203125" style="1" bestFit="1" customWidth="1"/>
    <col min="7447" max="7447" width="7.33203125" style="1" bestFit="1" customWidth="1"/>
    <col min="7448" max="7448" width="4.33203125" style="1" bestFit="1" customWidth="1"/>
    <col min="7449" max="7684" width="15.6640625" style="1"/>
    <col min="7685" max="7685" width="10.1640625" style="1" bestFit="1" customWidth="1"/>
    <col min="7686" max="7686" width="3" style="1" bestFit="1" customWidth="1"/>
    <col min="7687" max="7687" width="21.33203125" style="1" bestFit="1" customWidth="1"/>
    <col min="7688" max="7688" width="3" style="1" bestFit="1" customWidth="1"/>
    <col min="7689" max="7689" width="8.33203125" style="1" bestFit="1" customWidth="1"/>
    <col min="7690" max="7690" width="9.33203125" style="1" bestFit="1" customWidth="1"/>
    <col min="7691" max="7691" width="3" style="1" bestFit="1" customWidth="1"/>
    <col min="7692" max="7692" width="17" style="1" bestFit="1" customWidth="1"/>
    <col min="7693" max="7693" width="3" style="1" bestFit="1" customWidth="1"/>
    <col min="7694" max="7694" width="10.83203125" style="1" bestFit="1" customWidth="1"/>
    <col min="7695" max="7695" width="3" style="1" bestFit="1" customWidth="1"/>
    <col min="7696" max="7696" width="8.83203125" style="1" bestFit="1" customWidth="1"/>
    <col min="7697" max="7697" width="3" style="1" bestFit="1" customWidth="1"/>
    <col min="7698" max="7698" width="26" style="1" bestFit="1" customWidth="1"/>
    <col min="7699" max="7699" width="3" style="1" bestFit="1" customWidth="1"/>
    <col min="7700" max="7700" width="12.83203125" style="1" bestFit="1" customWidth="1"/>
    <col min="7701" max="7701" width="3" style="1" bestFit="1" customWidth="1"/>
    <col min="7702" max="7702" width="27.83203125" style="1" bestFit="1" customWidth="1"/>
    <col min="7703" max="7703" width="7.33203125" style="1" bestFit="1" customWidth="1"/>
    <col min="7704" max="7704" width="4.33203125" style="1" bestFit="1" customWidth="1"/>
    <col min="7705" max="7940" width="15.6640625" style="1"/>
    <col min="7941" max="7941" width="10.1640625" style="1" bestFit="1" customWidth="1"/>
    <col min="7942" max="7942" width="3" style="1" bestFit="1" customWidth="1"/>
    <col min="7943" max="7943" width="21.33203125" style="1" bestFit="1" customWidth="1"/>
    <col min="7944" max="7944" width="3" style="1" bestFit="1" customWidth="1"/>
    <col min="7945" max="7945" width="8.33203125" style="1" bestFit="1" customWidth="1"/>
    <col min="7946" max="7946" width="9.33203125" style="1" bestFit="1" customWidth="1"/>
    <col min="7947" max="7947" width="3" style="1" bestFit="1" customWidth="1"/>
    <col min="7948" max="7948" width="17" style="1" bestFit="1" customWidth="1"/>
    <col min="7949" max="7949" width="3" style="1" bestFit="1" customWidth="1"/>
    <col min="7950" max="7950" width="10.83203125" style="1" bestFit="1" customWidth="1"/>
    <col min="7951" max="7951" width="3" style="1" bestFit="1" customWidth="1"/>
    <col min="7952" max="7952" width="8.83203125" style="1" bestFit="1" customWidth="1"/>
    <col min="7953" max="7953" width="3" style="1" bestFit="1" customWidth="1"/>
    <col min="7954" max="7954" width="26" style="1" bestFit="1" customWidth="1"/>
    <col min="7955" max="7955" width="3" style="1" bestFit="1" customWidth="1"/>
    <col min="7956" max="7956" width="12.83203125" style="1" bestFit="1" customWidth="1"/>
    <col min="7957" max="7957" width="3" style="1" bestFit="1" customWidth="1"/>
    <col min="7958" max="7958" width="27.83203125" style="1" bestFit="1" customWidth="1"/>
    <col min="7959" max="7959" width="7.33203125" style="1" bestFit="1" customWidth="1"/>
    <col min="7960" max="7960" width="4.33203125" style="1" bestFit="1" customWidth="1"/>
    <col min="7961" max="8196" width="15.6640625" style="1"/>
    <col min="8197" max="8197" width="10.1640625" style="1" bestFit="1" customWidth="1"/>
    <col min="8198" max="8198" width="3" style="1" bestFit="1" customWidth="1"/>
    <col min="8199" max="8199" width="21.33203125" style="1" bestFit="1" customWidth="1"/>
    <col min="8200" max="8200" width="3" style="1" bestFit="1" customWidth="1"/>
    <col min="8201" max="8201" width="8.33203125" style="1" bestFit="1" customWidth="1"/>
    <col min="8202" max="8202" width="9.33203125" style="1" bestFit="1" customWidth="1"/>
    <col min="8203" max="8203" width="3" style="1" bestFit="1" customWidth="1"/>
    <col min="8204" max="8204" width="17" style="1" bestFit="1" customWidth="1"/>
    <col min="8205" max="8205" width="3" style="1" bestFit="1" customWidth="1"/>
    <col min="8206" max="8206" width="10.83203125" style="1" bestFit="1" customWidth="1"/>
    <col min="8207" max="8207" width="3" style="1" bestFit="1" customWidth="1"/>
    <col min="8208" max="8208" width="8.83203125" style="1" bestFit="1" customWidth="1"/>
    <col min="8209" max="8209" width="3" style="1" bestFit="1" customWidth="1"/>
    <col min="8210" max="8210" width="26" style="1" bestFit="1" customWidth="1"/>
    <col min="8211" max="8211" width="3" style="1" bestFit="1" customWidth="1"/>
    <col min="8212" max="8212" width="12.83203125" style="1" bestFit="1" customWidth="1"/>
    <col min="8213" max="8213" width="3" style="1" bestFit="1" customWidth="1"/>
    <col min="8214" max="8214" width="27.83203125" style="1" bestFit="1" customWidth="1"/>
    <col min="8215" max="8215" width="7.33203125" style="1" bestFit="1" customWidth="1"/>
    <col min="8216" max="8216" width="4.33203125" style="1" bestFit="1" customWidth="1"/>
    <col min="8217" max="8452" width="15.6640625" style="1"/>
    <col min="8453" max="8453" width="10.1640625" style="1" bestFit="1" customWidth="1"/>
    <col min="8454" max="8454" width="3" style="1" bestFit="1" customWidth="1"/>
    <col min="8455" max="8455" width="21.33203125" style="1" bestFit="1" customWidth="1"/>
    <col min="8456" max="8456" width="3" style="1" bestFit="1" customWidth="1"/>
    <col min="8457" max="8457" width="8.33203125" style="1" bestFit="1" customWidth="1"/>
    <col min="8458" max="8458" width="9.33203125" style="1" bestFit="1" customWidth="1"/>
    <col min="8459" max="8459" width="3" style="1" bestFit="1" customWidth="1"/>
    <col min="8460" max="8460" width="17" style="1" bestFit="1" customWidth="1"/>
    <col min="8461" max="8461" width="3" style="1" bestFit="1" customWidth="1"/>
    <col min="8462" max="8462" width="10.83203125" style="1" bestFit="1" customWidth="1"/>
    <col min="8463" max="8463" width="3" style="1" bestFit="1" customWidth="1"/>
    <col min="8464" max="8464" width="8.83203125" style="1" bestFit="1" customWidth="1"/>
    <col min="8465" max="8465" width="3" style="1" bestFit="1" customWidth="1"/>
    <col min="8466" max="8466" width="26" style="1" bestFit="1" customWidth="1"/>
    <col min="8467" max="8467" width="3" style="1" bestFit="1" customWidth="1"/>
    <col min="8468" max="8468" width="12.83203125" style="1" bestFit="1" customWidth="1"/>
    <col min="8469" max="8469" width="3" style="1" bestFit="1" customWidth="1"/>
    <col min="8470" max="8470" width="27.83203125" style="1" bestFit="1" customWidth="1"/>
    <col min="8471" max="8471" width="7.33203125" style="1" bestFit="1" customWidth="1"/>
    <col min="8472" max="8472" width="4.33203125" style="1" bestFit="1" customWidth="1"/>
    <col min="8473" max="8708" width="15.6640625" style="1"/>
    <col min="8709" max="8709" width="10.1640625" style="1" bestFit="1" customWidth="1"/>
    <col min="8710" max="8710" width="3" style="1" bestFit="1" customWidth="1"/>
    <col min="8711" max="8711" width="21.33203125" style="1" bestFit="1" customWidth="1"/>
    <col min="8712" max="8712" width="3" style="1" bestFit="1" customWidth="1"/>
    <col min="8713" max="8713" width="8.33203125" style="1" bestFit="1" customWidth="1"/>
    <col min="8714" max="8714" width="9.33203125" style="1" bestFit="1" customWidth="1"/>
    <col min="8715" max="8715" width="3" style="1" bestFit="1" customWidth="1"/>
    <col min="8716" max="8716" width="17" style="1" bestFit="1" customWidth="1"/>
    <col min="8717" max="8717" width="3" style="1" bestFit="1" customWidth="1"/>
    <col min="8718" max="8718" width="10.83203125" style="1" bestFit="1" customWidth="1"/>
    <col min="8719" max="8719" width="3" style="1" bestFit="1" customWidth="1"/>
    <col min="8720" max="8720" width="8.83203125" style="1" bestFit="1" customWidth="1"/>
    <col min="8721" max="8721" width="3" style="1" bestFit="1" customWidth="1"/>
    <col min="8722" max="8722" width="26" style="1" bestFit="1" customWidth="1"/>
    <col min="8723" max="8723" width="3" style="1" bestFit="1" customWidth="1"/>
    <col min="8724" max="8724" width="12.83203125" style="1" bestFit="1" customWidth="1"/>
    <col min="8725" max="8725" width="3" style="1" bestFit="1" customWidth="1"/>
    <col min="8726" max="8726" width="27.83203125" style="1" bestFit="1" customWidth="1"/>
    <col min="8727" max="8727" width="7.33203125" style="1" bestFit="1" customWidth="1"/>
    <col min="8728" max="8728" width="4.33203125" style="1" bestFit="1" customWidth="1"/>
    <col min="8729" max="8964" width="15.6640625" style="1"/>
    <col min="8965" max="8965" width="10.1640625" style="1" bestFit="1" customWidth="1"/>
    <col min="8966" max="8966" width="3" style="1" bestFit="1" customWidth="1"/>
    <col min="8967" max="8967" width="21.33203125" style="1" bestFit="1" customWidth="1"/>
    <col min="8968" max="8968" width="3" style="1" bestFit="1" customWidth="1"/>
    <col min="8969" max="8969" width="8.33203125" style="1" bestFit="1" customWidth="1"/>
    <col min="8970" max="8970" width="9.33203125" style="1" bestFit="1" customWidth="1"/>
    <col min="8971" max="8971" width="3" style="1" bestFit="1" customWidth="1"/>
    <col min="8972" max="8972" width="17" style="1" bestFit="1" customWidth="1"/>
    <col min="8973" max="8973" width="3" style="1" bestFit="1" customWidth="1"/>
    <col min="8974" max="8974" width="10.83203125" style="1" bestFit="1" customWidth="1"/>
    <col min="8975" max="8975" width="3" style="1" bestFit="1" customWidth="1"/>
    <col min="8976" max="8976" width="8.83203125" style="1" bestFit="1" customWidth="1"/>
    <col min="8977" max="8977" width="3" style="1" bestFit="1" customWidth="1"/>
    <col min="8978" max="8978" width="26" style="1" bestFit="1" customWidth="1"/>
    <col min="8979" max="8979" width="3" style="1" bestFit="1" customWidth="1"/>
    <col min="8980" max="8980" width="12.83203125" style="1" bestFit="1" customWidth="1"/>
    <col min="8981" max="8981" width="3" style="1" bestFit="1" customWidth="1"/>
    <col min="8982" max="8982" width="27.83203125" style="1" bestFit="1" customWidth="1"/>
    <col min="8983" max="8983" width="7.33203125" style="1" bestFit="1" customWidth="1"/>
    <col min="8984" max="8984" width="4.33203125" style="1" bestFit="1" customWidth="1"/>
    <col min="8985" max="9220" width="15.6640625" style="1"/>
    <col min="9221" max="9221" width="10.1640625" style="1" bestFit="1" customWidth="1"/>
    <col min="9222" max="9222" width="3" style="1" bestFit="1" customWidth="1"/>
    <col min="9223" max="9223" width="21.33203125" style="1" bestFit="1" customWidth="1"/>
    <col min="9224" max="9224" width="3" style="1" bestFit="1" customWidth="1"/>
    <col min="9225" max="9225" width="8.33203125" style="1" bestFit="1" customWidth="1"/>
    <col min="9226" max="9226" width="9.33203125" style="1" bestFit="1" customWidth="1"/>
    <col min="9227" max="9227" width="3" style="1" bestFit="1" customWidth="1"/>
    <col min="9228" max="9228" width="17" style="1" bestFit="1" customWidth="1"/>
    <col min="9229" max="9229" width="3" style="1" bestFit="1" customWidth="1"/>
    <col min="9230" max="9230" width="10.83203125" style="1" bestFit="1" customWidth="1"/>
    <col min="9231" max="9231" width="3" style="1" bestFit="1" customWidth="1"/>
    <col min="9232" max="9232" width="8.83203125" style="1" bestFit="1" customWidth="1"/>
    <col min="9233" max="9233" width="3" style="1" bestFit="1" customWidth="1"/>
    <col min="9234" max="9234" width="26" style="1" bestFit="1" customWidth="1"/>
    <col min="9235" max="9235" width="3" style="1" bestFit="1" customWidth="1"/>
    <col min="9236" max="9236" width="12.83203125" style="1" bestFit="1" customWidth="1"/>
    <col min="9237" max="9237" width="3" style="1" bestFit="1" customWidth="1"/>
    <col min="9238" max="9238" width="27.83203125" style="1" bestFit="1" customWidth="1"/>
    <col min="9239" max="9239" width="7.33203125" style="1" bestFit="1" customWidth="1"/>
    <col min="9240" max="9240" width="4.33203125" style="1" bestFit="1" customWidth="1"/>
    <col min="9241" max="9476" width="15.6640625" style="1"/>
    <col min="9477" max="9477" width="10.1640625" style="1" bestFit="1" customWidth="1"/>
    <col min="9478" max="9478" width="3" style="1" bestFit="1" customWidth="1"/>
    <col min="9479" max="9479" width="21.33203125" style="1" bestFit="1" customWidth="1"/>
    <col min="9480" max="9480" width="3" style="1" bestFit="1" customWidth="1"/>
    <col min="9481" max="9481" width="8.33203125" style="1" bestFit="1" customWidth="1"/>
    <col min="9482" max="9482" width="9.33203125" style="1" bestFit="1" customWidth="1"/>
    <col min="9483" max="9483" width="3" style="1" bestFit="1" customWidth="1"/>
    <col min="9484" max="9484" width="17" style="1" bestFit="1" customWidth="1"/>
    <col min="9485" max="9485" width="3" style="1" bestFit="1" customWidth="1"/>
    <col min="9486" max="9486" width="10.83203125" style="1" bestFit="1" customWidth="1"/>
    <col min="9487" max="9487" width="3" style="1" bestFit="1" customWidth="1"/>
    <col min="9488" max="9488" width="8.83203125" style="1" bestFit="1" customWidth="1"/>
    <col min="9489" max="9489" width="3" style="1" bestFit="1" customWidth="1"/>
    <col min="9490" max="9490" width="26" style="1" bestFit="1" customWidth="1"/>
    <col min="9491" max="9491" width="3" style="1" bestFit="1" customWidth="1"/>
    <col min="9492" max="9492" width="12.83203125" style="1" bestFit="1" customWidth="1"/>
    <col min="9493" max="9493" width="3" style="1" bestFit="1" customWidth="1"/>
    <col min="9494" max="9494" width="27.83203125" style="1" bestFit="1" customWidth="1"/>
    <col min="9495" max="9495" width="7.33203125" style="1" bestFit="1" customWidth="1"/>
    <col min="9496" max="9496" width="4.33203125" style="1" bestFit="1" customWidth="1"/>
    <col min="9497" max="9732" width="15.6640625" style="1"/>
    <col min="9733" max="9733" width="10.1640625" style="1" bestFit="1" customWidth="1"/>
    <col min="9734" max="9734" width="3" style="1" bestFit="1" customWidth="1"/>
    <col min="9735" max="9735" width="21.33203125" style="1" bestFit="1" customWidth="1"/>
    <col min="9736" max="9736" width="3" style="1" bestFit="1" customWidth="1"/>
    <col min="9737" max="9737" width="8.33203125" style="1" bestFit="1" customWidth="1"/>
    <col min="9738" max="9738" width="9.33203125" style="1" bestFit="1" customWidth="1"/>
    <col min="9739" max="9739" width="3" style="1" bestFit="1" customWidth="1"/>
    <col min="9740" max="9740" width="17" style="1" bestFit="1" customWidth="1"/>
    <col min="9741" max="9741" width="3" style="1" bestFit="1" customWidth="1"/>
    <col min="9742" max="9742" width="10.83203125" style="1" bestFit="1" customWidth="1"/>
    <col min="9743" max="9743" width="3" style="1" bestFit="1" customWidth="1"/>
    <col min="9744" max="9744" width="8.83203125" style="1" bestFit="1" customWidth="1"/>
    <col min="9745" max="9745" width="3" style="1" bestFit="1" customWidth="1"/>
    <col min="9746" max="9746" width="26" style="1" bestFit="1" customWidth="1"/>
    <col min="9747" max="9747" width="3" style="1" bestFit="1" customWidth="1"/>
    <col min="9748" max="9748" width="12.83203125" style="1" bestFit="1" customWidth="1"/>
    <col min="9749" max="9749" width="3" style="1" bestFit="1" customWidth="1"/>
    <col min="9750" max="9750" width="27.83203125" style="1" bestFit="1" customWidth="1"/>
    <col min="9751" max="9751" width="7.33203125" style="1" bestFit="1" customWidth="1"/>
    <col min="9752" max="9752" width="4.33203125" style="1" bestFit="1" customWidth="1"/>
    <col min="9753" max="9988" width="15.6640625" style="1"/>
    <col min="9989" max="9989" width="10.1640625" style="1" bestFit="1" customWidth="1"/>
    <col min="9990" max="9990" width="3" style="1" bestFit="1" customWidth="1"/>
    <col min="9991" max="9991" width="21.33203125" style="1" bestFit="1" customWidth="1"/>
    <col min="9992" max="9992" width="3" style="1" bestFit="1" customWidth="1"/>
    <col min="9993" max="9993" width="8.33203125" style="1" bestFit="1" customWidth="1"/>
    <col min="9994" max="9994" width="9.33203125" style="1" bestFit="1" customWidth="1"/>
    <col min="9995" max="9995" width="3" style="1" bestFit="1" customWidth="1"/>
    <col min="9996" max="9996" width="17" style="1" bestFit="1" customWidth="1"/>
    <col min="9997" max="9997" width="3" style="1" bestFit="1" customWidth="1"/>
    <col min="9998" max="9998" width="10.83203125" style="1" bestFit="1" customWidth="1"/>
    <col min="9999" max="9999" width="3" style="1" bestFit="1" customWidth="1"/>
    <col min="10000" max="10000" width="8.83203125" style="1" bestFit="1" customWidth="1"/>
    <col min="10001" max="10001" width="3" style="1" bestFit="1" customWidth="1"/>
    <col min="10002" max="10002" width="26" style="1" bestFit="1" customWidth="1"/>
    <col min="10003" max="10003" width="3" style="1" bestFit="1" customWidth="1"/>
    <col min="10004" max="10004" width="12.83203125" style="1" bestFit="1" customWidth="1"/>
    <col min="10005" max="10005" width="3" style="1" bestFit="1" customWidth="1"/>
    <col min="10006" max="10006" width="27.83203125" style="1" bestFit="1" customWidth="1"/>
    <col min="10007" max="10007" width="7.33203125" style="1" bestFit="1" customWidth="1"/>
    <col min="10008" max="10008" width="4.33203125" style="1" bestFit="1" customWidth="1"/>
    <col min="10009" max="10244" width="15.6640625" style="1"/>
    <col min="10245" max="10245" width="10.1640625" style="1" bestFit="1" customWidth="1"/>
    <col min="10246" max="10246" width="3" style="1" bestFit="1" customWidth="1"/>
    <col min="10247" max="10247" width="21.33203125" style="1" bestFit="1" customWidth="1"/>
    <col min="10248" max="10248" width="3" style="1" bestFit="1" customWidth="1"/>
    <col min="10249" max="10249" width="8.33203125" style="1" bestFit="1" customWidth="1"/>
    <col min="10250" max="10250" width="9.33203125" style="1" bestFit="1" customWidth="1"/>
    <col min="10251" max="10251" width="3" style="1" bestFit="1" customWidth="1"/>
    <col min="10252" max="10252" width="17" style="1" bestFit="1" customWidth="1"/>
    <col min="10253" max="10253" width="3" style="1" bestFit="1" customWidth="1"/>
    <col min="10254" max="10254" width="10.83203125" style="1" bestFit="1" customWidth="1"/>
    <col min="10255" max="10255" width="3" style="1" bestFit="1" customWidth="1"/>
    <col min="10256" max="10256" width="8.83203125" style="1" bestFit="1" customWidth="1"/>
    <col min="10257" max="10257" width="3" style="1" bestFit="1" customWidth="1"/>
    <col min="10258" max="10258" width="26" style="1" bestFit="1" customWidth="1"/>
    <col min="10259" max="10259" width="3" style="1" bestFit="1" customWidth="1"/>
    <col min="10260" max="10260" width="12.83203125" style="1" bestFit="1" customWidth="1"/>
    <col min="10261" max="10261" width="3" style="1" bestFit="1" customWidth="1"/>
    <col min="10262" max="10262" width="27.83203125" style="1" bestFit="1" customWidth="1"/>
    <col min="10263" max="10263" width="7.33203125" style="1" bestFit="1" customWidth="1"/>
    <col min="10264" max="10264" width="4.33203125" style="1" bestFit="1" customWidth="1"/>
    <col min="10265" max="10500" width="15.6640625" style="1"/>
    <col min="10501" max="10501" width="10.1640625" style="1" bestFit="1" customWidth="1"/>
    <col min="10502" max="10502" width="3" style="1" bestFit="1" customWidth="1"/>
    <col min="10503" max="10503" width="21.33203125" style="1" bestFit="1" customWidth="1"/>
    <col min="10504" max="10504" width="3" style="1" bestFit="1" customWidth="1"/>
    <col min="10505" max="10505" width="8.33203125" style="1" bestFit="1" customWidth="1"/>
    <col min="10506" max="10506" width="9.33203125" style="1" bestFit="1" customWidth="1"/>
    <col min="10507" max="10507" width="3" style="1" bestFit="1" customWidth="1"/>
    <col min="10508" max="10508" width="17" style="1" bestFit="1" customWidth="1"/>
    <col min="10509" max="10509" width="3" style="1" bestFit="1" customWidth="1"/>
    <col min="10510" max="10510" width="10.83203125" style="1" bestFit="1" customWidth="1"/>
    <col min="10511" max="10511" width="3" style="1" bestFit="1" customWidth="1"/>
    <col min="10512" max="10512" width="8.83203125" style="1" bestFit="1" customWidth="1"/>
    <col min="10513" max="10513" width="3" style="1" bestFit="1" customWidth="1"/>
    <col min="10514" max="10514" width="26" style="1" bestFit="1" customWidth="1"/>
    <col min="10515" max="10515" width="3" style="1" bestFit="1" customWidth="1"/>
    <col min="10516" max="10516" width="12.83203125" style="1" bestFit="1" customWidth="1"/>
    <col min="10517" max="10517" width="3" style="1" bestFit="1" customWidth="1"/>
    <col min="10518" max="10518" width="27.83203125" style="1" bestFit="1" customWidth="1"/>
    <col min="10519" max="10519" width="7.33203125" style="1" bestFit="1" customWidth="1"/>
    <col min="10520" max="10520" width="4.33203125" style="1" bestFit="1" customWidth="1"/>
    <col min="10521" max="10756" width="15.6640625" style="1"/>
    <col min="10757" max="10757" width="10.1640625" style="1" bestFit="1" customWidth="1"/>
    <col min="10758" max="10758" width="3" style="1" bestFit="1" customWidth="1"/>
    <col min="10759" max="10759" width="21.33203125" style="1" bestFit="1" customWidth="1"/>
    <col min="10760" max="10760" width="3" style="1" bestFit="1" customWidth="1"/>
    <col min="10761" max="10761" width="8.33203125" style="1" bestFit="1" customWidth="1"/>
    <col min="10762" max="10762" width="9.33203125" style="1" bestFit="1" customWidth="1"/>
    <col min="10763" max="10763" width="3" style="1" bestFit="1" customWidth="1"/>
    <col min="10764" max="10764" width="17" style="1" bestFit="1" customWidth="1"/>
    <col min="10765" max="10765" width="3" style="1" bestFit="1" customWidth="1"/>
    <col min="10766" max="10766" width="10.83203125" style="1" bestFit="1" customWidth="1"/>
    <col min="10767" max="10767" width="3" style="1" bestFit="1" customWidth="1"/>
    <col min="10768" max="10768" width="8.83203125" style="1" bestFit="1" customWidth="1"/>
    <col min="10769" max="10769" width="3" style="1" bestFit="1" customWidth="1"/>
    <col min="10770" max="10770" width="26" style="1" bestFit="1" customWidth="1"/>
    <col min="10771" max="10771" width="3" style="1" bestFit="1" customWidth="1"/>
    <col min="10772" max="10772" width="12.83203125" style="1" bestFit="1" customWidth="1"/>
    <col min="10773" max="10773" width="3" style="1" bestFit="1" customWidth="1"/>
    <col min="10774" max="10774" width="27.83203125" style="1" bestFit="1" customWidth="1"/>
    <col min="10775" max="10775" width="7.33203125" style="1" bestFit="1" customWidth="1"/>
    <col min="10776" max="10776" width="4.33203125" style="1" bestFit="1" customWidth="1"/>
    <col min="10777" max="11012" width="15.6640625" style="1"/>
    <col min="11013" max="11013" width="10.1640625" style="1" bestFit="1" customWidth="1"/>
    <col min="11014" max="11014" width="3" style="1" bestFit="1" customWidth="1"/>
    <col min="11015" max="11015" width="21.33203125" style="1" bestFit="1" customWidth="1"/>
    <col min="11016" max="11016" width="3" style="1" bestFit="1" customWidth="1"/>
    <col min="11017" max="11017" width="8.33203125" style="1" bestFit="1" customWidth="1"/>
    <col min="11018" max="11018" width="9.33203125" style="1" bestFit="1" customWidth="1"/>
    <col min="11019" max="11019" width="3" style="1" bestFit="1" customWidth="1"/>
    <col min="11020" max="11020" width="17" style="1" bestFit="1" customWidth="1"/>
    <col min="11021" max="11021" width="3" style="1" bestFit="1" customWidth="1"/>
    <col min="11022" max="11022" width="10.83203125" style="1" bestFit="1" customWidth="1"/>
    <col min="11023" max="11023" width="3" style="1" bestFit="1" customWidth="1"/>
    <col min="11024" max="11024" width="8.83203125" style="1" bestFit="1" customWidth="1"/>
    <col min="11025" max="11025" width="3" style="1" bestFit="1" customWidth="1"/>
    <col min="11026" max="11026" width="26" style="1" bestFit="1" customWidth="1"/>
    <col min="11027" max="11027" width="3" style="1" bestFit="1" customWidth="1"/>
    <col min="11028" max="11028" width="12.83203125" style="1" bestFit="1" customWidth="1"/>
    <col min="11029" max="11029" width="3" style="1" bestFit="1" customWidth="1"/>
    <col min="11030" max="11030" width="27.83203125" style="1" bestFit="1" customWidth="1"/>
    <col min="11031" max="11031" width="7.33203125" style="1" bestFit="1" customWidth="1"/>
    <col min="11032" max="11032" width="4.33203125" style="1" bestFit="1" customWidth="1"/>
    <col min="11033" max="11268" width="15.6640625" style="1"/>
    <col min="11269" max="11269" width="10.1640625" style="1" bestFit="1" customWidth="1"/>
    <col min="11270" max="11270" width="3" style="1" bestFit="1" customWidth="1"/>
    <col min="11271" max="11271" width="21.33203125" style="1" bestFit="1" customWidth="1"/>
    <col min="11272" max="11272" width="3" style="1" bestFit="1" customWidth="1"/>
    <col min="11273" max="11273" width="8.33203125" style="1" bestFit="1" customWidth="1"/>
    <col min="11274" max="11274" width="9.33203125" style="1" bestFit="1" customWidth="1"/>
    <col min="11275" max="11275" width="3" style="1" bestFit="1" customWidth="1"/>
    <col min="11276" max="11276" width="17" style="1" bestFit="1" customWidth="1"/>
    <col min="11277" max="11277" width="3" style="1" bestFit="1" customWidth="1"/>
    <col min="11278" max="11278" width="10.83203125" style="1" bestFit="1" customWidth="1"/>
    <col min="11279" max="11279" width="3" style="1" bestFit="1" customWidth="1"/>
    <col min="11280" max="11280" width="8.83203125" style="1" bestFit="1" customWidth="1"/>
    <col min="11281" max="11281" width="3" style="1" bestFit="1" customWidth="1"/>
    <col min="11282" max="11282" width="26" style="1" bestFit="1" customWidth="1"/>
    <col min="11283" max="11283" width="3" style="1" bestFit="1" customWidth="1"/>
    <col min="11284" max="11284" width="12.83203125" style="1" bestFit="1" customWidth="1"/>
    <col min="11285" max="11285" width="3" style="1" bestFit="1" customWidth="1"/>
    <col min="11286" max="11286" width="27.83203125" style="1" bestFit="1" customWidth="1"/>
    <col min="11287" max="11287" width="7.33203125" style="1" bestFit="1" customWidth="1"/>
    <col min="11288" max="11288" width="4.33203125" style="1" bestFit="1" customWidth="1"/>
    <col min="11289" max="11524" width="15.6640625" style="1"/>
    <col min="11525" max="11525" width="10.1640625" style="1" bestFit="1" customWidth="1"/>
    <col min="11526" max="11526" width="3" style="1" bestFit="1" customWidth="1"/>
    <col min="11527" max="11527" width="21.33203125" style="1" bestFit="1" customWidth="1"/>
    <col min="11528" max="11528" width="3" style="1" bestFit="1" customWidth="1"/>
    <col min="11529" max="11529" width="8.33203125" style="1" bestFit="1" customWidth="1"/>
    <col min="11530" max="11530" width="9.33203125" style="1" bestFit="1" customWidth="1"/>
    <col min="11531" max="11531" width="3" style="1" bestFit="1" customWidth="1"/>
    <col min="11532" max="11532" width="17" style="1" bestFit="1" customWidth="1"/>
    <col min="11533" max="11533" width="3" style="1" bestFit="1" customWidth="1"/>
    <col min="11534" max="11534" width="10.83203125" style="1" bestFit="1" customWidth="1"/>
    <col min="11535" max="11535" width="3" style="1" bestFit="1" customWidth="1"/>
    <col min="11536" max="11536" width="8.83203125" style="1" bestFit="1" customWidth="1"/>
    <col min="11537" max="11537" width="3" style="1" bestFit="1" customWidth="1"/>
    <col min="11538" max="11538" width="26" style="1" bestFit="1" customWidth="1"/>
    <col min="11539" max="11539" width="3" style="1" bestFit="1" customWidth="1"/>
    <col min="11540" max="11540" width="12.83203125" style="1" bestFit="1" customWidth="1"/>
    <col min="11541" max="11541" width="3" style="1" bestFit="1" customWidth="1"/>
    <col min="11542" max="11542" width="27.83203125" style="1" bestFit="1" customWidth="1"/>
    <col min="11543" max="11543" width="7.33203125" style="1" bestFit="1" customWidth="1"/>
    <col min="11544" max="11544" width="4.33203125" style="1" bestFit="1" customWidth="1"/>
    <col min="11545" max="11780" width="15.6640625" style="1"/>
    <col min="11781" max="11781" width="10.1640625" style="1" bestFit="1" customWidth="1"/>
    <col min="11782" max="11782" width="3" style="1" bestFit="1" customWidth="1"/>
    <col min="11783" max="11783" width="21.33203125" style="1" bestFit="1" customWidth="1"/>
    <col min="11784" max="11784" width="3" style="1" bestFit="1" customWidth="1"/>
    <col min="11785" max="11785" width="8.33203125" style="1" bestFit="1" customWidth="1"/>
    <col min="11786" max="11786" width="9.33203125" style="1" bestFit="1" customWidth="1"/>
    <col min="11787" max="11787" width="3" style="1" bestFit="1" customWidth="1"/>
    <col min="11788" max="11788" width="17" style="1" bestFit="1" customWidth="1"/>
    <col min="11789" max="11789" width="3" style="1" bestFit="1" customWidth="1"/>
    <col min="11790" max="11790" width="10.83203125" style="1" bestFit="1" customWidth="1"/>
    <col min="11791" max="11791" width="3" style="1" bestFit="1" customWidth="1"/>
    <col min="11792" max="11792" width="8.83203125" style="1" bestFit="1" customWidth="1"/>
    <col min="11793" max="11793" width="3" style="1" bestFit="1" customWidth="1"/>
    <col min="11794" max="11794" width="26" style="1" bestFit="1" customWidth="1"/>
    <col min="11795" max="11795" width="3" style="1" bestFit="1" customWidth="1"/>
    <col min="11796" max="11796" width="12.83203125" style="1" bestFit="1" customWidth="1"/>
    <col min="11797" max="11797" width="3" style="1" bestFit="1" customWidth="1"/>
    <col min="11798" max="11798" width="27.83203125" style="1" bestFit="1" customWidth="1"/>
    <col min="11799" max="11799" width="7.33203125" style="1" bestFit="1" customWidth="1"/>
    <col min="11800" max="11800" width="4.33203125" style="1" bestFit="1" customWidth="1"/>
    <col min="11801" max="12036" width="15.6640625" style="1"/>
    <col min="12037" max="12037" width="10.1640625" style="1" bestFit="1" customWidth="1"/>
    <col min="12038" max="12038" width="3" style="1" bestFit="1" customWidth="1"/>
    <col min="12039" max="12039" width="21.33203125" style="1" bestFit="1" customWidth="1"/>
    <col min="12040" max="12040" width="3" style="1" bestFit="1" customWidth="1"/>
    <col min="12041" max="12041" width="8.33203125" style="1" bestFit="1" customWidth="1"/>
    <col min="12042" max="12042" width="9.33203125" style="1" bestFit="1" customWidth="1"/>
    <col min="12043" max="12043" width="3" style="1" bestFit="1" customWidth="1"/>
    <col min="12044" max="12044" width="17" style="1" bestFit="1" customWidth="1"/>
    <col min="12045" max="12045" width="3" style="1" bestFit="1" customWidth="1"/>
    <col min="12046" max="12046" width="10.83203125" style="1" bestFit="1" customWidth="1"/>
    <col min="12047" max="12047" width="3" style="1" bestFit="1" customWidth="1"/>
    <col min="12048" max="12048" width="8.83203125" style="1" bestFit="1" customWidth="1"/>
    <col min="12049" max="12049" width="3" style="1" bestFit="1" customWidth="1"/>
    <col min="12050" max="12050" width="26" style="1" bestFit="1" customWidth="1"/>
    <col min="12051" max="12051" width="3" style="1" bestFit="1" customWidth="1"/>
    <col min="12052" max="12052" width="12.83203125" style="1" bestFit="1" customWidth="1"/>
    <col min="12053" max="12053" width="3" style="1" bestFit="1" customWidth="1"/>
    <col min="12054" max="12054" width="27.83203125" style="1" bestFit="1" customWidth="1"/>
    <col min="12055" max="12055" width="7.33203125" style="1" bestFit="1" customWidth="1"/>
    <col min="12056" max="12056" width="4.33203125" style="1" bestFit="1" customWidth="1"/>
    <col min="12057" max="12292" width="15.6640625" style="1"/>
    <col min="12293" max="12293" width="10.1640625" style="1" bestFit="1" customWidth="1"/>
    <col min="12294" max="12294" width="3" style="1" bestFit="1" customWidth="1"/>
    <col min="12295" max="12295" width="21.33203125" style="1" bestFit="1" customWidth="1"/>
    <col min="12296" max="12296" width="3" style="1" bestFit="1" customWidth="1"/>
    <col min="12297" max="12297" width="8.33203125" style="1" bestFit="1" customWidth="1"/>
    <col min="12298" max="12298" width="9.33203125" style="1" bestFit="1" customWidth="1"/>
    <col min="12299" max="12299" width="3" style="1" bestFit="1" customWidth="1"/>
    <col min="12300" max="12300" width="17" style="1" bestFit="1" customWidth="1"/>
    <col min="12301" max="12301" width="3" style="1" bestFit="1" customWidth="1"/>
    <col min="12302" max="12302" width="10.83203125" style="1" bestFit="1" customWidth="1"/>
    <col min="12303" max="12303" width="3" style="1" bestFit="1" customWidth="1"/>
    <col min="12304" max="12304" width="8.83203125" style="1" bestFit="1" customWidth="1"/>
    <col min="12305" max="12305" width="3" style="1" bestFit="1" customWidth="1"/>
    <col min="12306" max="12306" width="26" style="1" bestFit="1" customWidth="1"/>
    <col min="12307" max="12307" width="3" style="1" bestFit="1" customWidth="1"/>
    <col min="12308" max="12308" width="12.83203125" style="1" bestFit="1" customWidth="1"/>
    <col min="12309" max="12309" width="3" style="1" bestFit="1" customWidth="1"/>
    <col min="12310" max="12310" width="27.83203125" style="1" bestFit="1" customWidth="1"/>
    <col min="12311" max="12311" width="7.33203125" style="1" bestFit="1" customWidth="1"/>
    <col min="12312" max="12312" width="4.33203125" style="1" bestFit="1" customWidth="1"/>
    <col min="12313" max="12548" width="15.6640625" style="1"/>
    <col min="12549" max="12549" width="10.1640625" style="1" bestFit="1" customWidth="1"/>
    <col min="12550" max="12550" width="3" style="1" bestFit="1" customWidth="1"/>
    <col min="12551" max="12551" width="21.33203125" style="1" bestFit="1" customWidth="1"/>
    <col min="12552" max="12552" width="3" style="1" bestFit="1" customWidth="1"/>
    <col min="12553" max="12553" width="8.33203125" style="1" bestFit="1" customWidth="1"/>
    <col min="12554" max="12554" width="9.33203125" style="1" bestFit="1" customWidth="1"/>
    <col min="12555" max="12555" width="3" style="1" bestFit="1" customWidth="1"/>
    <col min="12556" max="12556" width="17" style="1" bestFit="1" customWidth="1"/>
    <col min="12557" max="12557" width="3" style="1" bestFit="1" customWidth="1"/>
    <col min="12558" max="12558" width="10.83203125" style="1" bestFit="1" customWidth="1"/>
    <col min="12559" max="12559" width="3" style="1" bestFit="1" customWidth="1"/>
    <col min="12560" max="12560" width="8.83203125" style="1" bestFit="1" customWidth="1"/>
    <col min="12561" max="12561" width="3" style="1" bestFit="1" customWidth="1"/>
    <col min="12562" max="12562" width="26" style="1" bestFit="1" customWidth="1"/>
    <col min="12563" max="12563" width="3" style="1" bestFit="1" customWidth="1"/>
    <col min="12564" max="12564" width="12.83203125" style="1" bestFit="1" customWidth="1"/>
    <col min="12565" max="12565" width="3" style="1" bestFit="1" customWidth="1"/>
    <col min="12566" max="12566" width="27.83203125" style="1" bestFit="1" customWidth="1"/>
    <col min="12567" max="12567" width="7.33203125" style="1" bestFit="1" customWidth="1"/>
    <col min="12568" max="12568" width="4.33203125" style="1" bestFit="1" customWidth="1"/>
    <col min="12569" max="12804" width="15.6640625" style="1"/>
    <col min="12805" max="12805" width="10.1640625" style="1" bestFit="1" customWidth="1"/>
    <col min="12806" max="12806" width="3" style="1" bestFit="1" customWidth="1"/>
    <col min="12807" max="12807" width="21.33203125" style="1" bestFit="1" customWidth="1"/>
    <col min="12808" max="12808" width="3" style="1" bestFit="1" customWidth="1"/>
    <col min="12809" max="12809" width="8.33203125" style="1" bestFit="1" customWidth="1"/>
    <col min="12810" max="12810" width="9.33203125" style="1" bestFit="1" customWidth="1"/>
    <col min="12811" max="12811" width="3" style="1" bestFit="1" customWidth="1"/>
    <col min="12812" max="12812" width="17" style="1" bestFit="1" customWidth="1"/>
    <col min="12813" max="12813" width="3" style="1" bestFit="1" customWidth="1"/>
    <col min="12814" max="12814" width="10.83203125" style="1" bestFit="1" customWidth="1"/>
    <col min="12815" max="12815" width="3" style="1" bestFit="1" customWidth="1"/>
    <col min="12816" max="12816" width="8.83203125" style="1" bestFit="1" customWidth="1"/>
    <col min="12817" max="12817" width="3" style="1" bestFit="1" customWidth="1"/>
    <col min="12818" max="12818" width="26" style="1" bestFit="1" customWidth="1"/>
    <col min="12819" max="12819" width="3" style="1" bestFit="1" customWidth="1"/>
    <col min="12820" max="12820" width="12.83203125" style="1" bestFit="1" customWidth="1"/>
    <col min="12821" max="12821" width="3" style="1" bestFit="1" customWidth="1"/>
    <col min="12822" max="12822" width="27.83203125" style="1" bestFit="1" customWidth="1"/>
    <col min="12823" max="12823" width="7.33203125" style="1" bestFit="1" customWidth="1"/>
    <col min="12824" max="12824" width="4.33203125" style="1" bestFit="1" customWidth="1"/>
    <col min="12825" max="13060" width="15.6640625" style="1"/>
    <col min="13061" max="13061" width="10.1640625" style="1" bestFit="1" customWidth="1"/>
    <col min="13062" max="13062" width="3" style="1" bestFit="1" customWidth="1"/>
    <col min="13063" max="13063" width="21.33203125" style="1" bestFit="1" customWidth="1"/>
    <col min="13064" max="13064" width="3" style="1" bestFit="1" customWidth="1"/>
    <col min="13065" max="13065" width="8.33203125" style="1" bestFit="1" customWidth="1"/>
    <col min="13066" max="13066" width="9.33203125" style="1" bestFit="1" customWidth="1"/>
    <col min="13067" max="13067" width="3" style="1" bestFit="1" customWidth="1"/>
    <col min="13068" max="13068" width="17" style="1" bestFit="1" customWidth="1"/>
    <col min="13069" max="13069" width="3" style="1" bestFit="1" customWidth="1"/>
    <col min="13070" max="13070" width="10.83203125" style="1" bestFit="1" customWidth="1"/>
    <col min="13071" max="13071" width="3" style="1" bestFit="1" customWidth="1"/>
    <col min="13072" max="13072" width="8.83203125" style="1" bestFit="1" customWidth="1"/>
    <col min="13073" max="13073" width="3" style="1" bestFit="1" customWidth="1"/>
    <col min="13074" max="13074" width="26" style="1" bestFit="1" customWidth="1"/>
    <col min="13075" max="13075" width="3" style="1" bestFit="1" customWidth="1"/>
    <col min="13076" max="13076" width="12.83203125" style="1" bestFit="1" customWidth="1"/>
    <col min="13077" max="13077" width="3" style="1" bestFit="1" customWidth="1"/>
    <col min="13078" max="13078" width="27.83203125" style="1" bestFit="1" customWidth="1"/>
    <col min="13079" max="13079" width="7.33203125" style="1" bestFit="1" customWidth="1"/>
    <col min="13080" max="13080" width="4.33203125" style="1" bestFit="1" customWidth="1"/>
    <col min="13081" max="13316" width="15.6640625" style="1"/>
    <col min="13317" max="13317" width="10.1640625" style="1" bestFit="1" customWidth="1"/>
    <col min="13318" max="13318" width="3" style="1" bestFit="1" customWidth="1"/>
    <col min="13319" max="13319" width="21.33203125" style="1" bestFit="1" customWidth="1"/>
    <col min="13320" max="13320" width="3" style="1" bestFit="1" customWidth="1"/>
    <col min="13321" max="13321" width="8.33203125" style="1" bestFit="1" customWidth="1"/>
    <col min="13322" max="13322" width="9.33203125" style="1" bestFit="1" customWidth="1"/>
    <col min="13323" max="13323" width="3" style="1" bestFit="1" customWidth="1"/>
    <col min="13324" max="13324" width="17" style="1" bestFit="1" customWidth="1"/>
    <col min="13325" max="13325" width="3" style="1" bestFit="1" customWidth="1"/>
    <col min="13326" max="13326" width="10.83203125" style="1" bestFit="1" customWidth="1"/>
    <col min="13327" max="13327" width="3" style="1" bestFit="1" customWidth="1"/>
    <col min="13328" max="13328" width="8.83203125" style="1" bestFit="1" customWidth="1"/>
    <col min="13329" max="13329" width="3" style="1" bestFit="1" customWidth="1"/>
    <col min="13330" max="13330" width="26" style="1" bestFit="1" customWidth="1"/>
    <col min="13331" max="13331" width="3" style="1" bestFit="1" customWidth="1"/>
    <col min="13332" max="13332" width="12.83203125" style="1" bestFit="1" customWidth="1"/>
    <col min="13333" max="13333" width="3" style="1" bestFit="1" customWidth="1"/>
    <col min="13334" max="13334" width="27.83203125" style="1" bestFit="1" customWidth="1"/>
    <col min="13335" max="13335" width="7.33203125" style="1" bestFit="1" customWidth="1"/>
    <col min="13336" max="13336" width="4.33203125" style="1" bestFit="1" customWidth="1"/>
    <col min="13337" max="13572" width="15.6640625" style="1"/>
    <col min="13573" max="13573" width="10.1640625" style="1" bestFit="1" customWidth="1"/>
    <col min="13574" max="13574" width="3" style="1" bestFit="1" customWidth="1"/>
    <col min="13575" max="13575" width="21.33203125" style="1" bestFit="1" customWidth="1"/>
    <col min="13576" max="13576" width="3" style="1" bestFit="1" customWidth="1"/>
    <col min="13577" max="13577" width="8.33203125" style="1" bestFit="1" customWidth="1"/>
    <col min="13578" max="13578" width="9.33203125" style="1" bestFit="1" customWidth="1"/>
    <col min="13579" max="13579" width="3" style="1" bestFit="1" customWidth="1"/>
    <col min="13580" max="13580" width="17" style="1" bestFit="1" customWidth="1"/>
    <col min="13581" max="13581" width="3" style="1" bestFit="1" customWidth="1"/>
    <col min="13582" max="13582" width="10.83203125" style="1" bestFit="1" customWidth="1"/>
    <col min="13583" max="13583" width="3" style="1" bestFit="1" customWidth="1"/>
    <col min="13584" max="13584" width="8.83203125" style="1" bestFit="1" customWidth="1"/>
    <col min="13585" max="13585" width="3" style="1" bestFit="1" customWidth="1"/>
    <col min="13586" max="13586" width="26" style="1" bestFit="1" customWidth="1"/>
    <col min="13587" max="13587" width="3" style="1" bestFit="1" customWidth="1"/>
    <col min="13588" max="13588" width="12.83203125" style="1" bestFit="1" customWidth="1"/>
    <col min="13589" max="13589" width="3" style="1" bestFit="1" customWidth="1"/>
    <col min="13590" max="13590" width="27.83203125" style="1" bestFit="1" customWidth="1"/>
    <col min="13591" max="13591" width="7.33203125" style="1" bestFit="1" customWidth="1"/>
    <col min="13592" max="13592" width="4.33203125" style="1" bestFit="1" customWidth="1"/>
    <col min="13593" max="13828" width="15.6640625" style="1"/>
    <col min="13829" max="13829" width="10.1640625" style="1" bestFit="1" customWidth="1"/>
    <col min="13830" max="13830" width="3" style="1" bestFit="1" customWidth="1"/>
    <col min="13831" max="13831" width="21.33203125" style="1" bestFit="1" customWidth="1"/>
    <col min="13832" max="13832" width="3" style="1" bestFit="1" customWidth="1"/>
    <col min="13833" max="13833" width="8.33203125" style="1" bestFit="1" customWidth="1"/>
    <col min="13834" max="13834" width="9.33203125" style="1" bestFit="1" customWidth="1"/>
    <col min="13835" max="13835" width="3" style="1" bestFit="1" customWidth="1"/>
    <col min="13836" max="13836" width="17" style="1" bestFit="1" customWidth="1"/>
    <col min="13837" max="13837" width="3" style="1" bestFit="1" customWidth="1"/>
    <col min="13838" max="13838" width="10.83203125" style="1" bestFit="1" customWidth="1"/>
    <col min="13839" max="13839" width="3" style="1" bestFit="1" customWidth="1"/>
    <col min="13840" max="13840" width="8.83203125" style="1" bestFit="1" customWidth="1"/>
    <col min="13841" max="13841" width="3" style="1" bestFit="1" customWidth="1"/>
    <col min="13842" max="13842" width="26" style="1" bestFit="1" customWidth="1"/>
    <col min="13843" max="13843" width="3" style="1" bestFit="1" customWidth="1"/>
    <col min="13844" max="13844" width="12.83203125" style="1" bestFit="1" customWidth="1"/>
    <col min="13845" max="13845" width="3" style="1" bestFit="1" customWidth="1"/>
    <col min="13846" max="13846" width="27.83203125" style="1" bestFit="1" customWidth="1"/>
    <col min="13847" max="13847" width="7.33203125" style="1" bestFit="1" customWidth="1"/>
    <col min="13848" max="13848" width="4.33203125" style="1" bestFit="1" customWidth="1"/>
    <col min="13849" max="14084" width="15.6640625" style="1"/>
    <col min="14085" max="14085" width="10.1640625" style="1" bestFit="1" customWidth="1"/>
    <col min="14086" max="14086" width="3" style="1" bestFit="1" customWidth="1"/>
    <col min="14087" max="14087" width="21.33203125" style="1" bestFit="1" customWidth="1"/>
    <col min="14088" max="14088" width="3" style="1" bestFit="1" customWidth="1"/>
    <col min="14089" max="14089" width="8.33203125" style="1" bestFit="1" customWidth="1"/>
    <col min="14090" max="14090" width="9.33203125" style="1" bestFit="1" customWidth="1"/>
    <col min="14091" max="14091" width="3" style="1" bestFit="1" customWidth="1"/>
    <col min="14092" max="14092" width="17" style="1" bestFit="1" customWidth="1"/>
    <col min="14093" max="14093" width="3" style="1" bestFit="1" customWidth="1"/>
    <col min="14094" max="14094" width="10.83203125" style="1" bestFit="1" customWidth="1"/>
    <col min="14095" max="14095" width="3" style="1" bestFit="1" customWidth="1"/>
    <col min="14096" max="14096" width="8.83203125" style="1" bestFit="1" customWidth="1"/>
    <col min="14097" max="14097" width="3" style="1" bestFit="1" customWidth="1"/>
    <col min="14098" max="14098" width="26" style="1" bestFit="1" customWidth="1"/>
    <col min="14099" max="14099" width="3" style="1" bestFit="1" customWidth="1"/>
    <col min="14100" max="14100" width="12.83203125" style="1" bestFit="1" customWidth="1"/>
    <col min="14101" max="14101" width="3" style="1" bestFit="1" customWidth="1"/>
    <col min="14102" max="14102" width="27.83203125" style="1" bestFit="1" customWidth="1"/>
    <col min="14103" max="14103" width="7.33203125" style="1" bestFit="1" customWidth="1"/>
    <col min="14104" max="14104" width="4.33203125" style="1" bestFit="1" customWidth="1"/>
    <col min="14105" max="14340" width="15.6640625" style="1"/>
    <col min="14341" max="14341" width="10.1640625" style="1" bestFit="1" customWidth="1"/>
    <col min="14342" max="14342" width="3" style="1" bestFit="1" customWidth="1"/>
    <col min="14343" max="14343" width="21.33203125" style="1" bestFit="1" customWidth="1"/>
    <col min="14344" max="14344" width="3" style="1" bestFit="1" customWidth="1"/>
    <col min="14345" max="14345" width="8.33203125" style="1" bestFit="1" customWidth="1"/>
    <col min="14346" max="14346" width="9.33203125" style="1" bestFit="1" customWidth="1"/>
    <col min="14347" max="14347" width="3" style="1" bestFit="1" customWidth="1"/>
    <col min="14348" max="14348" width="17" style="1" bestFit="1" customWidth="1"/>
    <col min="14349" max="14349" width="3" style="1" bestFit="1" customWidth="1"/>
    <col min="14350" max="14350" width="10.83203125" style="1" bestFit="1" customWidth="1"/>
    <col min="14351" max="14351" width="3" style="1" bestFit="1" customWidth="1"/>
    <col min="14352" max="14352" width="8.83203125" style="1" bestFit="1" customWidth="1"/>
    <col min="14353" max="14353" width="3" style="1" bestFit="1" customWidth="1"/>
    <col min="14354" max="14354" width="26" style="1" bestFit="1" customWidth="1"/>
    <col min="14355" max="14355" width="3" style="1" bestFit="1" customWidth="1"/>
    <col min="14356" max="14356" width="12.83203125" style="1" bestFit="1" customWidth="1"/>
    <col min="14357" max="14357" width="3" style="1" bestFit="1" customWidth="1"/>
    <col min="14358" max="14358" width="27.83203125" style="1" bestFit="1" customWidth="1"/>
    <col min="14359" max="14359" width="7.33203125" style="1" bestFit="1" customWidth="1"/>
    <col min="14360" max="14360" width="4.33203125" style="1" bestFit="1" customWidth="1"/>
    <col min="14361" max="14596" width="15.6640625" style="1"/>
    <col min="14597" max="14597" width="10.1640625" style="1" bestFit="1" customWidth="1"/>
    <col min="14598" max="14598" width="3" style="1" bestFit="1" customWidth="1"/>
    <col min="14599" max="14599" width="21.33203125" style="1" bestFit="1" customWidth="1"/>
    <col min="14600" max="14600" width="3" style="1" bestFit="1" customWidth="1"/>
    <col min="14601" max="14601" width="8.33203125" style="1" bestFit="1" customWidth="1"/>
    <col min="14602" max="14602" width="9.33203125" style="1" bestFit="1" customWidth="1"/>
    <col min="14603" max="14603" width="3" style="1" bestFit="1" customWidth="1"/>
    <col min="14604" max="14604" width="17" style="1" bestFit="1" customWidth="1"/>
    <col min="14605" max="14605" width="3" style="1" bestFit="1" customWidth="1"/>
    <col min="14606" max="14606" width="10.83203125" style="1" bestFit="1" customWidth="1"/>
    <col min="14607" max="14607" width="3" style="1" bestFit="1" customWidth="1"/>
    <col min="14608" max="14608" width="8.83203125" style="1" bestFit="1" customWidth="1"/>
    <col min="14609" max="14609" width="3" style="1" bestFit="1" customWidth="1"/>
    <col min="14610" max="14610" width="26" style="1" bestFit="1" customWidth="1"/>
    <col min="14611" max="14611" width="3" style="1" bestFit="1" customWidth="1"/>
    <col min="14612" max="14612" width="12.83203125" style="1" bestFit="1" customWidth="1"/>
    <col min="14613" max="14613" width="3" style="1" bestFit="1" customWidth="1"/>
    <col min="14614" max="14614" width="27.83203125" style="1" bestFit="1" customWidth="1"/>
    <col min="14615" max="14615" width="7.33203125" style="1" bestFit="1" customWidth="1"/>
    <col min="14616" max="14616" width="4.33203125" style="1" bestFit="1" customWidth="1"/>
    <col min="14617" max="14852" width="15.6640625" style="1"/>
    <col min="14853" max="14853" width="10.1640625" style="1" bestFit="1" customWidth="1"/>
    <col min="14854" max="14854" width="3" style="1" bestFit="1" customWidth="1"/>
    <col min="14855" max="14855" width="21.33203125" style="1" bestFit="1" customWidth="1"/>
    <col min="14856" max="14856" width="3" style="1" bestFit="1" customWidth="1"/>
    <col min="14857" max="14857" width="8.33203125" style="1" bestFit="1" customWidth="1"/>
    <col min="14858" max="14858" width="9.33203125" style="1" bestFit="1" customWidth="1"/>
    <col min="14859" max="14859" width="3" style="1" bestFit="1" customWidth="1"/>
    <col min="14860" max="14860" width="17" style="1" bestFit="1" customWidth="1"/>
    <col min="14861" max="14861" width="3" style="1" bestFit="1" customWidth="1"/>
    <col min="14862" max="14862" width="10.83203125" style="1" bestFit="1" customWidth="1"/>
    <col min="14863" max="14863" width="3" style="1" bestFit="1" customWidth="1"/>
    <col min="14864" max="14864" width="8.83203125" style="1" bestFit="1" customWidth="1"/>
    <col min="14865" max="14865" width="3" style="1" bestFit="1" customWidth="1"/>
    <col min="14866" max="14866" width="26" style="1" bestFit="1" customWidth="1"/>
    <col min="14867" max="14867" width="3" style="1" bestFit="1" customWidth="1"/>
    <col min="14868" max="14868" width="12.83203125" style="1" bestFit="1" customWidth="1"/>
    <col min="14869" max="14869" width="3" style="1" bestFit="1" customWidth="1"/>
    <col min="14870" max="14870" width="27.83203125" style="1" bestFit="1" customWidth="1"/>
    <col min="14871" max="14871" width="7.33203125" style="1" bestFit="1" customWidth="1"/>
    <col min="14872" max="14872" width="4.33203125" style="1" bestFit="1" customWidth="1"/>
    <col min="14873" max="15108" width="15.6640625" style="1"/>
    <col min="15109" max="15109" width="10.1640625" style="1" bestFit="1" customWidth="1"/>
    <col min="15110" max="15110" width="3" style="1" bestFit="1" customWidth="1"/>
    <col min="15111" max="15111" width="21.33203125" style="1" bestFit="1" customWidth="1"/>
    <col min="15112" max="15112" width="3" style="1" bestFit="1" customWidth="1"/>
    <col min="15113" max="15113" width="8.33203125" style="1" bestFit="1" customWidth="1"/>
    <col min="15114" max="15114" width="9.33203125" style="1" bestFit="1" customWidth="1"/>
    <col min="15115" max="15115" width="3" style="1" bestFit="1" customWidth="1"/>
    <col min="15116" max="15116" width="17" style="1" bestFit="1" customWidth="1"/>
    <col min="15117" max="15117" width="3" style="1" bestFit="1" customWidth="1"/>
    <col min="15118" max="15118" width="10.83203125" style="1" bestFit="1" customWidth="1"/>
    <col min="15119" max="15119" width="3" style="1" bestFit="1" customWidth="1"/>
    <col min="15120" max="15120" width="8.83203125" style="1" bestFit="1" customWidth="1"/>
    <col min="15121" max="15121" width="3" style="1" bestFit="1" customWidth="1"/>
    <col min="15122" max="15122" width="26" style="1" bestFit="1" customWidth="1"/>
    <col min="15123" max="15123" width="3" style="1" bestFit="1" customWidth="1"/>
    <col min="15124" max="15124" width="12.83203125" style="1" bestFit="1" customWidth="1"/>
    <col min="15125" max="15125" width="3" style="1" bestFit="1" customWidth="1"/>
    <col min="15126" max="15126" width="27.83203125" style="1" bestFit="1" customWidth="1"/>
    <col min="15127" max="15127" width="7.33203125" style="1" bestFit="1" customWidth="1"/>
    <col min="15128" max="15128" width="4.33203125" style="1" bestFit="1" customWidth="1"/>
    <col min="15129" max="15364" width="15.6640625" style="1"/>
    <col min="15365" max="15365" width="10.1640625" style="1" bestFit="1" customWidth="1"/>
    <col min="15366" max="15366" width="3" style="1" bestFit="1" customWidth="1"/>
    <col min="15367" max="15367" width="21.33203125" style="1" bestFit="1" customWidth="1"/>
    <col min="15368" max="15368" width="3" style="1" bestFit="1" customWidth="1"/>
    <col min="15369" max="15369" width="8.33203125" style="1" bestFit="1" customWidth="1"/>
    <col min="15370" max="15370" width="9.33203125" style="1" bestFit="1" customWidth="1"/>
    <col min="15371" max="15371" width="3" style="1" bestFit="1" customWidth="1"/>
    <col min="15372" max="15372" width="17" style="1" bestFit="1" customWidth="1"/>
    <col min="15373" max="15373" width="3" style="1" bestFit="1" customWidth="1"/>
    <col min="15374" max="15374" width="10.83203125" style="1" bestFit="1" customWidth="1"/>
    <col min="15375" max="15375" width="3" style="1" bestFit="1" customWidth="1"/>
    <col min="15376" max="15376" width="8.83203125" style="1" bestFit="1" customWidth="1"/>
    <col min="15377" max="15377" width="3" style="1" bestFit="1" customWidth="1"/>
    <col min="15378" max="15378" width="26" style="1" bestFit="1" customWidth="1"/>
    <col min="15379" max="15379" width="3" style="1" bestFit="1" customWidth="1"/>
    <col min="15380" max="15380" width="12.83203125" style="1" bestFit="1" customWidth="1"/>
    <col min="15381" max="15381" width="3" style="1" bestFit="1" customWidth="1"/>
    <col min="15382" max="15382" width="27.83203125" style="1" bestFit="1" customWidth="1"/>
    <col min="15383" max="15383" width="7.33203125" style="1" bestFit="1" customWidth="1"/>
    <col min="15384" max="15384" width="4.33203125" style="1" bestFit="1" customWidth="1"/>
    <col min="15385" max="15620" width="15.6640625" style="1"/>
    <col min="15621" max="15621" width="10.1640625" style="1" bestFit="1" customWidth="1"/>
    <col min="15622" max="15622" width="3" style="1" bestFit="1" customWidth="1"/>
    <col min="15623" max="15623" width="21.33203125" style="1" bestFit="1" customWidth="1"/>
    <col min="15624" max="15624" width="3" style="1" bestFit="1" customWidth="1"/>
    <col min="15625" max="15625" width="8.33203125" style="1" bestFit="1" customWidth="1"/>
    <col min="15626" max="15626" width="9.33203125" style="1" bestFit="1" customWidth="1"/>
    <col min="15627" max="15627" width="3" style="1" bestFit="1" customWidth="1"/>
    <col min="15628" max="15628" width="17" style="1" bestFit="1" customWidth="1"/>
    <col min="15629" max="15629" width="3" style="1" bestFit="1" customWidth="1"/>
    <col min="15630" max="15630" width="10.83203125" style="1" bestFit="1" customWidth="1"/>
    <col min="15631" max="15631" width="3" style="1" bestFit="1" customWidth="1"/>
    <col min="15632" max="15632" width="8.83203125" style="1" bestFit="1" customWidth="1"/>
    <col min="15633" max="15633" width="3" style="1" bestFit="1" customWidth="1"/>
    <col min="15634" max="15634" width="26" style="1" bestFit="1" customWidth="1"/>
    <col min="15635" max="15635" width="3" style="1" bestFit="1" customWidth="1"/>
    <col min="15636" max="15636" width="12.83203125" style="1" bestFit="1" customWidth="1"/>
    <col min="15637" max="15637" width="3" style="1" bestFit="1" customWidth="1"/>
    <col min="15638" max="15638" width="27.83203125" style="1" bestFit="1" customWidth="1"/>
    <col min="15639" max="15639" width="7.33203125" style="1" bestFit="1" customWidth="1"/>
    <col min="15640" max="15640" width="4.33203125" style="1" bestFit="1" customWidth="1"/>
    <col min="15641" max="15876" width="15.6640625" style="1"/>
    <col min="15877" max="15877" width="10.1640625" style="1" bestFit="1" customWidth="1"/>
    <col min="15878" max="15878" width="3" style="1" bestFit="1" customWidth="1"/>
    <col min="15879" max="15879" width="21.33203125" style="1" bestFit="1" customWidth="1"/>
    <col min="15880" max="15880" width="3" style="1" bestFit="1" customWidth="1"/>
    <col min="15881" max="15881" width="8.33203125" style="1" bestFit="1" customWidth="1"/>
    <col min="15882" max="15882" width="9.33203125" style="1" bestFit="1" customWidth="1"/>
    <col min="15883" max="15883" width="3" style="1" bestFit="1" customWidth="1"/>
    <col min="15884" max="15884" width="17" style="1" bestFit="1" customWidth="1"/>
    <col min="15885" max="15885" width="3" style="1" bestFit="1" customWidth="1"/>
    <col min="15886" max="15886" width="10.83203125" style="1" bestFit="1" customWidth="1"/>
    <col min="15887" max="15887" width="3" style="1" bestFit="1" customWidth="1"/>
    <col min="15888" max="15888" width="8.83203125" style="1" bestFit="1" customWidth="1"/>
    <col min="15889" max="15889" width="3" style="1" bestFit="1" customWidth="1"/>
    <col min="15890" max="15890" width="26" style="1" bestFit="1" customWidth="1"/>
    <col min="15891" max="15891" width="3" style="1" bestFit="1" customWidth="1"/>
    <col min="15892" max="15892" width="12.83203125" style="1" bestFit="1" customWidth="1"/>
    <col min="15893" max="15893" width="3" style="1" bestFit="1" customWidth="1"/>
    <col min="15894" max="15894" width="27.83203125" style="1" bestFit="1" customWidth="1"/>
    <col min="15895" max="15895" width="7.33203125" style="1" bestFit="1" customWidth="1"/>
    <col min="15896" max="15896" width="4.33203125" style="1" bestFit="1" customWidth="1"/>
    <col min="15897" max="16132" width="15.6640625" style="1"/>
    <col min="16133" max="16133" width="10.1640625" style="1" bestFit="1" customWidth="1"/>
    <col min="16134" max="16134" width="3" style="1" bestFit="1" customWidth="1"/>
    <col min="16135" max="16135" width="21.33203125" style="1" bestFit="1" customWidth="1"/>
    <col min="16136" max="16136" width="3" style="1" bestFit="1" customWidth="1"/>
    <col min="16137" max="16137" width="8.33203125" style="1" bestFit="1" customWidth="1"/>
    <col min="16138" max="16138" width="9.33203125" style="1" bestFit="1" customWidth="1"/>
    <col min="16139" max="16139" width="3" style="1" bestFit="1" customWidth="1"/>
    <col min="16140" max="16140" width="17" style="1" bestFit="1" customWidth="1"/>
    <col min="16141" max="16141" width="3" style="1" bestFit="1" customWidth="1"/>
    <col min="16142" max="16142" width="10.83203125" style="1" bestFit="1" customWidth="1"/>
    <col min="16143" max="16143" width="3" style="1" bestFit="1" customWidth="1"/>
    <col min="16144" max="16144" width="8.83203125" style="1" bestFit="1" customWidth="1"/>
    <col min="16145" max="16145" width="3" style="1" bestFit="1" customWidth="1"/>
    <col min="16146" max="16146" width="26" style="1" bestFit="1" customWidth="1"/>
    <col min="16147" max="16147" width="3" style="1" bestFit="1" customWidth="1"/>
    <col min="16148" max="16148" width="12.83203125" style="1" bestFit="1" customWidth="1"/>
    <col min="16149" max="16149" width="3" style="1" bestFit="1" customWidth="1"/>
    <col min="16150" max="16150" width="27.83203125" style="1" bestFit="1" customWidth="1"/>
    <col min="16151" max="16151" width="7.33203125" style="1" bestFit="1" customWidth="1"/>
    <col min="16152" max="16152" width="4.33203125" style="1" bestFit="1" customWidth="1"/>
    <col min="16153" max="16384" width="15.6640625" style="1"/>
  </cols>
  <sheetData>
    <row r="1" spans="1:35" s="61" customFormat="1" ht="127" x14ac:dyDescent="0.15">
      <c r="A1" s="59" t="s">
        <v>231</v>
      </c>
      <c r="B1" s="57" t="s">
        <v>232</v>
      </c>
      <c r="C1" s="59" t="s">
        <v>233</v>
      </c>
      <c r="D1" s="57"/>
      <c r="E1" s="60" t="s">
        <v>234</v>
      </c>
      <c r="F1" s="57" t="s">
        <v>235</v>
      </c>
      <c r="G1" s="60" t="s">
        <v>236</v>
      </c>
      <c r="H1" s="60" t="s">
        <v>237</v>
      </c>
      <c r="I1" s="57" t="s">
        <v>238</v>
      </c>
      <c r="J1" s="60" t="s">
        <v>239</v>
      </c>
      <c r="K1" s="57" t="s">
        <v>240</v>
      </c>
      <c r="L1" s="60" t="s">
        <v>241</v>
      </c>
      <c r="M1" s="57" t="s">
        <v>242</v>
      </c>
      <c r="N1" s="60" t="s">
        <v>243</v>
      </c>
      <c r="O1" s="57" t="s">
        <v>244</v>
      </c>
      <c r="P1" s="60" t="s">
        <v>245</v>
      </c>
      <c r="Q1" s="57" t="s">
        <v>246</v>
      </c>
      <c r="R1" s="60" t="s">
        <v>247</v>
      </c>
      <c r="S1" s="57" t="s">
        <v>248</v>
      </c>
      <c r="T1" s="60" t="s">
        <v>249</v>
      </c>
      <c r="U1" s="57" t="s">
        <v>250</v>
      </c>
      <c r="V1" s="60" t="s">
        <v>251</v>
      </c>
      <c r="W1" s="57" t="s">
        <v>252</v>
      </c>
      <c r="X1" s="60" t="s">
        <v>253</v>
      </c>
      <c r="Y1" s="57" t="s">
        <v>254</v>
      </c>
      <c r="Z1" s="60" t="s">
        <v>255</v>
      </c>
      <c r="AA1" s="60" t="s">
        <v>256</v>
      </c>
      <c r="AB1" s="57" t="s">
        <v>257</v>
      </c>
      <c r="AC1" s="61" t="s">
        <v>258</v>
      </c>
      <c r="AD1" s="57" t="s">
        <v>257</v>
      </c>
      <c r="AE1" s="61" t="s">
        <v>259</v>
      </c>
      <c r="AF1" s="61" t="s">
        <v>260</v>
      </c>
      <c r="AG1" s="61" t="s">
        <v>261</v>
      </c>
      <c r="AH1" s="61" t="s">
        <v>262</v>
      </c>
      <c r="AI1" s="61" t="s">
        <v>263</v>
      </c>
    </row>
    <row r="2" spans="1:35" ht="20.25" customHeight="1" x14ac:dyDescent="0.15">
      <c r="A2" s="1" t="s">
        <v>264</v>
      </c>
      <c r="B2" s="58">
        <v>1</v>
      </c>
      <c r="C2" s="1" t="s">
        <v>265</v>
      </c>
      <c r="E2" s="62" t="s">
        <v>266</v>
      </c>
      <c r="F2" s="58">
        <v>1</v>
      </c>
      <c r="G2" s="62" t="s">
        <v>267</v>
      </c>
      <c r="H2" s="62" t="s">
        <v>268</v>
      </c>
      <c r="I2" s="58">
        <v>1</v>
      </c>
      <c r="J2" s="62" t="s">
        <v>269</v>
      </c>
      <c r="K2" s="58">
        <v>6</v>
      </c>
      <c r="L2" s="62" t="s">
        <v>270</v>
      </c>
      <c r="M2" s="58">
        <v>1</v>
      </c>
      <c r="N2" s="72" t="s">
        <v>271</v>
      </c>
      <c r="O2" s="58">
        <v>1</v>
      </c>
      <c r="P2" s="62" t="s">
        <v>272</v>
      </c>
      <c r="Q2" s="58">
        <v>1</v>
      </c>
      <c r="R2" s="62" t="s">
        <v>273</v>
      </c>
      <c r="S2" s="58">
        <v>1</v>
      </c>
      <c r="T2" s="62" t="s">
        <v>274</v>
      </c>
      <c r="U2" s="58">
        <v>1</v>
      </c>
      <c r="V2" s="62" t="s">
        <v>275</v>
      </c>
      <c r="W2" s="58">
        <v>1</v>
      </c>
      <c r="X2" s="72" t="s">
        <v>624</v>
      </c>
      <c r="Y2" s="58">
        <v>1</v>
      </c>
      <c r="Z2" s="72" t="s">
        <v>276</v>
      </c>
      <c r="AA2" s="62" t="s">
        <v>277</v>
      </c>
      <c r="AB2" s="58">
        <v>1</v>
      </c>
      <c r="AC2" s="1" t="s">
        <v>278</v>
      </c>
      <c r="AE2" s="104" t="s">
        <v>279</v>
      </c>
      <c r="AF2" s="1" t="s">
        <v>280</v>
      </c>
      <c r="AG2" s="1" t="s">
        <v>281</v>
      </c>
      <c r="AH2" s="1" t="s">
        <v>282</v>
      </c>
      <c r="AI2" s="1" t="s">
        <v>283</v>
      </c>
    </row>
    <row r="3" spans="1:35" ht="20.25" customHeight="1" x14ac:dyDescent="0.15">
      <c r="A3" s="1" t="s">
        <v>284</v>
      </c>
      <c r="B3" s="58">
        <v>2</v>
      </c>
      <c r="C3" s="1" t="s">
        <v>285</v>
      </c>
      <c r="E3" s="62" t="s">
        <v>286</v>
      </c>
      <c r="F3" s="58">
        <v>2</v>
      </c>
      <c r="G3" s="62" t="s">
        <v>287</v>
      </c>
      <c r="H3" s="62" t="s">
        <v>288</v>
      </c>
      <c r="I3" s="58">
        <v>11</v>
      </c>
      <c r="J3" s="62" t="s">
        <v>289</v>
      </c>
      <c r="K3" s="58">
        <v>23</v>
      </c>
      <c r="L3" s="62" t="s">
        <v>290</v>
      </c>
      <c r="M3" s="58">
        <v>2</v>
      </c>
      <c r="N3" s="72" t="s">
        <v>291</v>
      </c>
      <c r="O3" s="58">
        <v>2</v>
      </c>
      <c r="P3" s="62" t="s">
        <v>292</v>
      </c>
      <c r="Q3" s="58">
        <v>2</v>
      </c>
      <c r="R3" s="62" t="s">
        <v>293</v>
      </c>
      <c r="S3" s="58">
        <v>2</v>
      </c>
      <c r="T3" s="62" t="s">
        <v>294</v>
      </c>
      <c r="U3" s="58">
        <v>2</v>
      </c>
      <c r="V3" s="62" t="s">
        <v>295</v>
      </c>
      <c r="W3" s="58">
        <v>2</v>
      </c>
      <c r="X3" s="72"/>
      <c r="Z3" s="72" t="s">
        <v>296</v>
      </c>
      <c r="AA3" s="62" t="s">
        <v>297</v>
      </c>
      <c r="AB3" s="58">
        <v>2</v>
      </c>
      <c r="AC3" s="1" t="s">
        <v>298</v>
      </c>
      <c r="AE3" s="104" t="s">
        <v>299</v>
      </c>
      <c r="AF3" s="1" t="s">
        <v>300</v>
      </c>
      <c r="AG3" s="1" t="s">
        <v>301</v>
      </c>
      <c r="AH3" s="1" t="s">
        <v>302</v>
      </c>
      <c r="AI3" s="1" t="s">
        <v>303</v>
      </c>
    </row>
    <row r="4" spans="1:35" ht="20.25" customHeight="1" x14ac:dyDescent="0.15">
      <c r="A4" s="1" t="s">
        <v>304</v>
      </c>
      <c r="B4" s="58">
        <v>4</v>
      </c>
      <c r="C4" s="1" t="s">
        <v>305</v>
      </c>
      <c r="E4" s="62" t="s">
        <v>306</v>
      </c>
      <c r="F4" s="58">
        <v>3</v>
      </c>
      <c r="G4" s="62" t="s">
        <v>307</v>
      </c>
      <c r="H4" s="62" t="s">
        <v>308</v>
      </c>
      <c r="I4" s="58">
        <v>2</v>
      </c>
      <c r="J4" s="62" t="s">
        <v>309</v>
      </c>
      <c r="K4" s="58">
        <v>30</v>
      </c>
      <c r="L4" s="62" t="s">
        <v>310</v>
      </c>
      <c r="M4" s="58">
        <v>3</v>
      </c>
      <c r="N4" s="62" t="s">
        <v>273</v>
      </c>
      <c r="O4" s="58">
        <v>3</v>
      </c>
      <c r="P4" s="62" t="s">
        <v>311</v>
      </c>
      <c r="Q4" s="58">
        <v>3</v>
      </c>
      <c r="R4" s="62" t="s">
        <v>312</v>
      </c>
      <c r="S4" s="58">
        <v>3</v>
      </c>
      <c r="T4" s="62" t="s">
        <v>313</v>
      </c>
      <c r="U4" s="58">
        <v>3</v>
      </c>
      <c r="V4" s="62" t="s">
        <v>314</v>
      </c>
      <c r="W4" s="58">
        <v>3</v>
      </c>
      <c r="AA4" s="62" t="s">
        <v>315</v>
      </c>
      <c r="AB4" s="58">
        <v>3</v>
      </c>
      <c r="AC4" s="1" t="s">
        <v>316</v>
      </c>
      <c r="AE4" s="1" t="s">
        <v>317</v>
      </c>
      <c r="AG4" s="104" t="s">
        <v>318</v>
      </c>
      <c r="AH4" s="1" t="s">
        <v>319</v>
      </c>
      <c r="AI4" s="1" t="s">
        <v>320</v>
      </c>
    </row>
    <row r="5" spans="1:35" ht="20.25" customHeight="1" x14ac:dyDescent="0.15">
      <c r="A5" s="1" t="s">
        <v>321</v>
      </c>
      <c r="B5" s="58">
        <v>3</v>
      </c>
      <c r="C5" s="1" t="s">
        <v>322</v>
      </c>
      <c r="E5" s="62" t="s">
        <v>323</v>
      </c>
      <c r="F5" s="58">
        <v>4</v>
      </c>
      <c r="G5" s="62" t="s">
        <v>324</v>
      </c>
      <c r="H5" s="62" t="s">
        <v>325</v>
      </c>
      <c r="I5" s="58">
        <v>14</v>
      </c>
      <c r="J5" s="62" t="s">
        <v>326</v>
      </c>
      <c r="K5" s="58">
        <v>29</v>
      </c>
      <c r="L5" s="62" t="s">
        <v>327</v>
      </c>
      <c r="M5" s="58">
        <v>4</v>
      </c>
      <c r="N5" s="62" t="s">
        <v>328</v>
      </c>
      <c r="O5" s="58">
        <v>4</v>
      </c>
      <c r="P5" s="62" t="s">
        <v>329</v>
      </c>
      <c r="Q5" s="58">
        <v>4</v>
      </c>
      <c r="R5" s="62" t="s">
        <v>330</v>
      </c>
      <c r="S5" s="58">
        <v>4</v>
      </c>
      <c r="T5" s="62" t="s">
        <v>331</v>
      </c>
      <c r="U5" s="58">
        <v>4</v>
      </c>
      <c r="V5" s="62" t="s">
        <v>332</v>
      </c>
      <c r="W5" s="58">
        <v>4</v>
      </c>
      <c r="AA5" s="72" t="s">
        <v>333</v>
      </c>
      <c r="AB5" s="58">
        <v>4</v>
      </c>
    </row>
    <row r="6" spans="1:35" ht="20.25" customHeight="1" x14ac:dyDescent="0.15">
      <c r="A6" s="1" t="s">
        <v>334</v>
      </c>
      <c r="C6" s="1" t="s">
        <v>335</v>
      </c>
      <c r="E6" s="62" t="s">
        <v>336</v>
      </c>
      <c r="F6" s="58">
        <v>5</v>
      </c>
      <c r="G6" s="62" t="s">
        <v>337</v>
      </c>
      <c r="H6" s="62" t="s">
        <v>338</v>
      </c>
      <c r="I6" s="58">
        <v>8</v>
      </c>
      <c r="J6" s="62" t="s">
        <v>339</v>
      </c>
      <c r="K6" s="58">
        <v>28</v>
      </c>
      <c r="N6" s="62" t="s">
        <v>340</v>
      </c>
      <c r="O6" s="58">
        <v>5</v>
      </c>
      <c r="R6" s="62" t="s">
        <v>341</v>
      </c>
      <c r="S6" s="58">
        <v>5</v>
      </c>
      <c r="T6" s="62" t="s">
        <v>342</v>
      </c>
      <c r="U6" s="58">
        <v>5</v>
      </c>
      <c r="V6" s="62" t="s">
        <v>343</v>
      </c>
      <c r="W6" s="58">
        <v>5</v>
      </c>
      <c r="AA6" s="62" t="s">
        <v>344</v>
      </c>
      <c r="AB6" s="58">
        <v>5</v>
      </c>
    </row>
    <row r="7" spans="1:35" ht="20.25" customHeight="1" x14ac:dyDescent="0.15">
      <c r="A7" s="1" t="s">
        <v>327</v>
      </c>
      <c r="C7" s="1" t="s">
        <v>345</v>
      </c>
      <c r="E7" s="62" t="s">
        <v>346</v>
      </c>
      <c r="F7" s="58">
        <v>6</v>
      </c>
      <c r="G7" s="62" t="s">
        <v>347</v>
      </c>
      <c r="H7" s="62" t="s">
        <v>327</v>
      </c>
      <c r="I7" s="58">
        <v>20</v>
      </c>
      <c r="J7" s="62" t="s">
        <v>348</v>
      </c>
      <c r="K7" s="58">
        <v>10</v>
      </c>
      <c r="N7" s="62" t="s">
        <v>349</v>
      </c>
      <c r="O7" s="58">
        <v>6</v>
      </c>
      <c r="R7" s="62" t="s">
        <v>350</v>
      </c>
      <c r="S7" s="58">
        <v>6</v>
      </c>
      <c r="T7" s="62" t="s">
        <v>351</v>
      </c>
      <c r="U7" s="58">
        <v>6</v>
      </c>
      <c r="V7" s="62" t="s">
        <v>352</v>
      </c>
      <c r="W7" s="58">
        <v>8</v>
      </c>
      <c r="AA7" s="68" t="s">
        <v>353</v>
      </c>
      <c r="AB7" s="58">
        <v>6</v>
      </c>
    </row>
    <row r="8" spans="1:35" ht="20.25" customHeight="1" x14ac:dyDescent="0.15">
      <c r="C8" s="1" t="s">
        <v>354</v>
      </c>
      <c r="E8" s="62" t="s">
        <v>355</v>
      </c>
      <c r="F8" s="58">
        <v>7</v>
      </c>
      <c r="G8" s="62" t="s">
        <v>356</v>
      </c>
      <c r="J8" s="62" t="s">
        <v>357</v>
      </c>
      <c r="K8" s="58">
        <v>8</v>
      </c>
      <c r="N8" s="72" t="s">
        <v>327</v>
      </c>
      <c r="O8" s="58">
        <v>7</v>
      </c>
      <c r="R8" s="62" t="s">
        <v>358</v>
      </c>
      <c r="S8" s="58">
        <v>7</v>
      </c>
      <c r="T8" s="62" t="s">
        <v>359</v>
      </c>
      <c r="U8" s="58">
        <v>7</v>
      </c>
      <c r="V8" s="62" t="s">
        <v>327</v>
      </c>
    </row>
    <row r="9" spans="1:35" ht="20.25" customHeight="1" x14ac:dyDescent="0.15">
      <c r="C9" s="1" t="s">
        <v>360</v>
      </c>
      <c r="E9" s="62" t="s">
        <v>361</v>
      </c>
      <c r="F9" s="58">
        <v>8</v>
      </c>
      <c r="G9" s="62" t="s">
        <v>362</v>
      </c>
      <c r="J9" s="62" t="s">
        <v>363</v>
      </c>
      <c r="K9" s="58">
        <v>9</v>
      </c>
      <c r="R9" s="62"/>
      <c r="T9" s="62"/>
    </row>
    <row r="10" spans="1:35" ht="20.25" customHeight="1" x14ac:dyDescent="0.15">
      <c r="C10" s="1" t="s">
        <v>327</v>
      </c>
      <c r="E10" s="62" t="s">
        <v>327</v>
      </c>
      <c r="F10" s="58">
        <v>9</v>
      </c>
      <c r="G10" s="62" t="s">
        <v>364</v>
      </c>
      <c r="J10" s="62" t="s">
        <v>365</v>
      </c>
      <c r="K10" s="58">
        <v>3</v>
      </c>
      <c r="R10" s="62"/>
      <c r="T10" s="62"/>
    </row>
    <row r="11" spans="1:35" ht="20.25" customHeight="1" x14ac:dyDescent="0.15">
      <c r="C11" s="1"/>
      <c r="G11" s="62" t="s">
        <v>366</v>
      </c>
      <c r="J11" s="62" t="s">
        <v>367</v>
      </c>
      <c r="K11" s="58">
        <v>2</v>
      </c>
      <c r="R11" s="62"/>
      <c r="T11" s="62"/>
    </row>
    <row r="12" spans="1:35" ht="13" x14ac:dyDescent="0.15">
      <c r="C12" s="1"/>
      <c r="G12" s="62" t="s">
        <v>368</v>
      </c>
      <c r="J12" s="62" t="s">
        <v>369</v>
      </c>
      <c r="K12" s="58">
        <v>25</v>
      </c>
      <c r="R12" s="62"/>
      <c r="T12" s="62"/>
    </row>
    <row r="13" spans="1:35" ht="20.25" customHeight="1" x14ac:dyDescent="0.15">
      <c r="C13" s="1"/>
      <c r="G13" s="62" t="s">
        <v>370</v>
      </c>
      <c r="J13" s="62" t="s">
        <v>371</v>
      </c>
      <c r="K13" s="58">
        <v>26</v>
      </c>
      <c r="R13" s="62"/>
      <c r="T13" s="62"/>
    </row>
    <row r="14" spans="1:35" ht="20.25" customHeight="1" x14ac:dyDescent="0.15">
      <c r="G14" s="62" t="s">
        <v>372</v>
      </c>
      <c r="J14" s="62" t="s">
        <v>373</v>
      </c>
      <c r="K14" s="58">
        <v>4</v>
      </c>
      <c r="R14" s="62"/>
      <c r="T14" s="62"/>
    </row>
    <row r="15" spans="1:35" ht="20.25" customHeight="1" x14ac:dyDescent="0.15">
      <c r="G15" s="62" t="s">
        <v>374</v>
      </c>
      <c r="J15" s="62" t="s">
        <v>375</v>
      </c>
      <c r="K15" s="58">
        <v>5</v>
      </c>
      <c r="R15" s="62"/>
      <c r="T15" s="62"/>
    </row>
    <row r="16" spans="1:35" ht="20.25" customHeight="1" x14ac:dyDescent="0.15">
      <c r="G16" s="62" t="s">
        <v>376</v>
      </c>
      <c r="J16" s="62" t="s">
        <v>377</v>
      </c>
      <c r="K16" s="58">
        <v>14</v>
      </c>
      <c r="R16" s="62"/>
      <c r="T16" s="62"/>
    </row>
    <row r="17" spans="7:20" ht="20.25" customHeight="1" x14ac:dyDescent="0.15">
      <c r="G17" s="62" t="s">
        <v>378</v>
      </c>
      <c r="J17" s="62" t="s">
        <v>379</v>
      </c>
      <c r="K17" s="58">
        <v>12</v>
      </c>
      <c r="R17" s="62"/>
      <c r="T17" s="62"/>
    </row>
    <row r="18" spans="7:20" ht="20.25" customHeight="1" x14ac:dyDescent="0.15">
      <c r="G18" s="62" t="s">
        <v>380</v>
      </c>
      <c r="J18" s="62" t="s">
        <v>381</v>
      </c>
      <c r="K18" s="58">
        <v>11</v>
      </c>
      <c r="R18" s="62"/>
      <c r="T18" s="62"/>
    </row>
    <row r="19" spans="7:20" ht="20.25" customHeight="1" x14ac:dyDescent="0.15">
      <c r="G19" s="62" t="s">
        <v>382</v>
      </c>
      <c r="J19" s="62" t="s">
        <v>383</v>
      </c>
      <c r="K19" s="58">
        <v>27</v>
      </c>
      <c r="R19" s="62"/>
      <c r="T19" s="62"/>
    </row>
    <row r="20" spans="7:20" ht="20.25" customHeight="1" x14ac:dyDescent="0.15">
      <c r="G20" s="62" t="s">
        <v>327</v>
      </c>
      <c r="J20" s="72" t="s">
        <v>384</v>
      </c>
      <c r="K20" s="58">
        <v>31</v>
      </c>
      <c r="R20" s="62"/>
      <c r="T20" s="62"/>
    </row>
    <row r="21" spans="7:20" ht="20.25" customHeight="1" x14ac:dyDescent="0.15">
      <c r="G21" s="62" t="s">
        <v>338</v>
      </c>
      <c r="J21" s="62" t="s">
        <v>338</v>
      </c>
      <c r="K21" s="58">
        <v>13</v>
      </c>
      <c r="R21" s="62"/>
      <c r="T21" s="62"/>
    </row>
    <row r="22" spans="7:20" ht="20.25" customHeight="1" x14ac:dyDescent="0.15">
      <c r="J22" s="62" t="s">
        <v>327</v>
      </c>
      <c r="K22" s="58">
        <v>18</v>
      </c>
      <c r="R22" s="62"/>
      <c r="T22" s="62"/>
    </row>
    <row r="23" spans="7:20" ht="20.25" customHeight="1" x14ac:dyDescent="0.15">
      <c r="R23" s="62"/>
      <c r="T23" s="62"/>
    </row>
    <row r="24" spans="7:20" ht="20.25" customHeight="1" x14ac:dyDescent="0.15">
      <c r="R24" s="62"/>
      <c r="T24" s="62"/>
    </row>
    <row r="25" spans="7:20" ht="20.25" customHeight="1" x14ac:dyDescent="0.15">
      <c r="R25" s="62"/>
      <c r="T25" s="62"/>
    </row>
    <row r="26" spans="7:20" ht="20.25" customHeight="1" x14ac:dyDescent="0.15">
      <c r="R26" s="62"/>
      <c r="T26" s="62"/>
    </row>
    <row r="27" spans="7:20" ht="20.25" customHeight="1" x14ac:dyDescent="0.15">
      <c r="R27" s="62"/>
      <c r="T27" s="62"/>
    </row>
    <row r="28" spans="7:20" ht="20.25" customHeight="1" x14ac:dyDescent="0.15">
      <c r="R28" s="62"/>
      <c r="T28" s="62"/>
    </row>
    <row r="29" spans="7:20" ht="20.25" customHeight="1" x14ac:dyDescent="0.15">
      <c r="R29" s="62"/>
      <c r="T29" s="62"/>
    </row>
    <row r="30" spans="7:20" ht="20.25" customHeight="1" x14ac:dyDescent="0.15">
      <c r="R30" s="62"/>
      <c r="T30" s="62"/>
    </row>
    <row r="31" spans="7:20" ht="20.25" customHeight="1" x14ac:dyDescent="0.15">
      <c r="R31" s="62"/>
      <c r="T31" s="62"/>
    </row>
    <row r="32" spans="7:20" ht="20.25" customHeight="1" x14ac:dyDescent="0.15">
      <c r="R32" s="62"/>
      <c r="T32" s="62"/>
    </row>
    <row r="33" spans="18:20" ht="20.25" customHeight="1" x14ac:dyDescent="0.15">
      <c r="R33" s="62"/>
      <c r="T33" s="62"/>
    </row>
  </sheetData>
  <sortState xmlns:xlrd2="http://schemas.microsoft.com/office/spreadsheetml/2017/richdata2" ref="C2:C9">
    <sortCondition ref="C2"/>
  </sortState>
  <phoneticPr fontId="3" type="noConversion"/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>
    <oddFooter>&amp;R&amp;Z&amp;F
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102"/>
  <sheetViews>
    <sheetView showGridLines="0" zoomScale="90" zoomScaleNormal="90" zoomScaleSheetLayoutView="65" workbookViewId="0">
      <pane xSplit="4" ySplit="3" topLeftCell="E68" activePane="bottomRight" state="frozen"/>
      <selection pane="topRight" activeCell="D1" sqref="D1"/>
      <selection pane="bottomLeft" activeCell="A4" sqref="A4"/>
      <selection pane="bottomRight" activeCell="H14" sqref="H14"/>
    </sheetView>
  </sheetViews>
  <sheetFormatPr baseColWidth="10" defaultColWidth="11.33203125" defaultRowHeight="13" outlineLevelRow="1" x14ac:dyDescent="0.15"/>
  <cols>
    <col min="1" max="1" width="8.6640625" style="24" bestFit="1" customWidth="1"/>
    <col min="2" max="2" width="49.6640625" bestFit="1" customWidth="1"/>
    <col min="3" max="3" width="22.33203125" style="51" hidden="1" customWidth="1"/>
    <col min="4" max="4" width="9.6640625" style="32" customWidth="1"/>
    <col min="5" max="7" width="24.33203125" customWidth="1"/>
  </cols>
  <sheetData>
    <row r="1" spans="1:7" ht="25" customHeight="1" x14ac:dyDescent="0.15">
      <c r="A1" s="26"/>
      <c r="B1" s="27"/>
      <c r="C1" s="44" t="s">
        <v>48</v>
      </c>
      <c r="D1" s="31"/>
      <c r="E1" s="37" t="s">
        <v>0</v>
      </c>
      <c r="F1" s="37" t="s">
        <v>0</v>
      </c>
      <c r="G1" s="37" t="s">
        <v>0</v>
      </c>
    </row>
    <row r="2" spans="1:7" ht="25" customHeight="1" x14ac:dyDescent="0.15">
      <c r="A2" s="22"/>
      <c r="B2" s="2"/>
      <c r="C2" s="45" t="s">
        <v>49</v>
      </c>
      <c r="D2" s="3" t="s">
        <v>1</v>
      </c>
      <c r="E2" s="3" t="s">
        <v>2</v>
      </c>
      <c r="F2" s="3" t="s">
        <v>2</v>
      </c>
      <c r="G2" s="3" t="s">
        <v>2</v>
      </c>
    </row>
    <row r="3" spans="1:7" ht="16" customHeight="1" x14ac:dyDescent="0.15">
      <c r="A3" s="21" t="s">
        <v>3</v>
      </c>
      <c r="B3" s="4" t="s">
        <v>4</v>
      </c>
      <c r="C3" s="46"/>
      <c r="D3" s="5"/>
      <c r="E3" s="5"/>
      <c r="F3" s="5"/>
      <c r="G3" s="5"/>
    </row>
    <row r="4" spans="1:7" ht="16" customHeight="1" x14ac:dyDescent="0.15">
      <c r="A4" s="28" t="s">
        <v>5</v>
      </c>
      <c r="B4" s="6" t="s">
        <v>6</v>
      </c>
      <c r="C4" s="48" t="s">
        <v>50</v>
      </c>
      <c r="D4" s="64"/>
      <c r="E4" s="112" t="str">
        <f>IF(General!D4="","",General!D4)</f>
        <v/>
      </c>
      <c r="F4" s="112" t="str">
        <f>IF(General!E4="","",General!E4)</f>
        <v/>
      </c>
      <c r="G4" s="112" t="str">
        <f>IF(General!F4="","",General!F4)</f>
        <v/>
      </c>
    </row>
    <row r="5" spans="1:7" ht="16" customHeight="1" outlineLevel="1" x14ac:dyDescent="0.15">
      <c r="A5" s="78" t="s">
        <v>7</v>
      </c>
      <c r="B5" s="6" t="s">
        <v>8</v>
      </c>
      <c r="C5" s="48" t="s">
        <v>51</v>
      </c>
      <c r="D5" s="64"/>
      <c r="E5" s="112" t="str">
        <f>IF(General!D5="","",General!D5)</f>
        <v/>
      </c>
      <c r="F5" s="112" t="str">
        <f>IF(General!E5="","",General!E5)</f>
        <v/>
      </c>
      <c r="G5" s="112" t="str">
        <f>IF(General!F5="","",General!F5)</f>
        <v/>
      </c>
    </row>
    <row r="6" spans="1:7" ht="16" customHeight="1" x14ac:dyDescent="0.15">
      <c r="A6" s="78" t="s">
        <v>9</v>
      </c>
      <c r="B6" s="6" t="s">
        <v>385</v>
      </c>
      <c r="C6" s="48" t="s">
        <v>50</v>
      </c>
      <c r="D6" s="64"/>
      <c r="E6" s="112" t="str">
        <f>IF(General!D6="","",General!D6)</f>
        <v/>
      </c>
      <c r="F6" s="112" t="str">
        <f>IF(General!E6="","",General!E6)</f>
        <v/>
      </c>
      <c r="G6" s="112" t="str">
        <f>IF(General!F6="","",General!F6)</f>
        <v/>
      </c>
    </row>
    <row r="7" spans="1:7" ht="16" customHeight="1" x14ac:dyDescent="0.15">
      <c r="A7" s="78" t="s">
        <v>17</v>
      </c>
      <c r="B7" s="6" t="s">
        <v>386</v>
      </c>
      <c r="C7" s="48" t="s">
        <v>54</v>
      </c>
      <c r="D7" s="64"/>
      <c r="E7" s="10"/>
      <c r="F7" s="10"/>
      <c r="G7" s="10"/>
    </row>
    <row r="8" spans="1:7" ht="16" customHeight="1" outlineLevel="1" x14ac:dyDescent="0.15">
      <c r="A8" s="28" t="s">
        <v>387</v>
      </c>
      <c r="B8" s="6" t="s">
        <v>26</v>
      </c>
      <c r="C8" s="47"/>
      <c r="D8" s="64"/>
      <c r="E8" s="30"/>
      <c r="F8" s="30"/>
      <c r="G8" s="30"/>
    </row>
    <row r="9" spans="1:7" outlineLevel="1" x14ac:dyDescent="0.15">
      <c r="A9" s="78" t="s">
        <v>55</v>
      </c>
      <c r="B9" s="75" t="s">
        <v>56</v>
      </c>
      <c r="C9" s="48"/>
      <c r="D9" s="64" t="s">
        <v>35</v>
      </c>
      <c r="E9" s="108" t="str">
        <f>IF('Batch 1'!E8="","",'Batch 1'!E8)</f>
        <v/>
      </c>
      <c r="F9" s="108" t="str">
        <f>IF('Batch 1'!F8="","",'Batch 1'!F8)</f>
        <v/>
      </c>
      <c r="G9" s="108" t="str">
        <f>IF('Batch 1'!G8="","",'Batch 1'!G8)</f>
        <v/>
      </c>
    </row>
    <row r="10" spans="1:7" outlineLevel="1" x14ac:dyDescent="0.15">
      <c r="A10" s="85" t="s">
        <v>143</v>
      </c>
      <c r="B10" s="75" t="s">
        <v>388</v>
      </c>
      <c r="C10" s="48"/>
      <c r="D10" s="64" t="s">
        <v>35</v>
      </c>
      <c r="E10" s="108" t="str">
        <f>IF('Batch 1'!E47="","",'Batch 1'!E47)</f>
        <v/>
      </c>
      <c r="F10" s="108" t="str">
        <f>IF('Batch 1'!F47="","",'Batch 1'!F47)</f>
        <v/>
      </c>
      <c r="G10" s="108" t="str">
        <f>IF('Batch 1'!G47="","",'Batch 1'!G47)</f>
        <v/>
      </c>
    </row>
    <row r="11" spans="1:7" outlineLevel="1" x14ac:dyDescent="0.15">
      <c r="A11" s="85" t="s">
        <v>158</v>
      </c>
      <c r="B11" s="75" t="s">
        <v>389</v>
      </c>
      <c r="C11" s="48"/>
      <c r="D11" s="64" t="s">
        <v>35</v>
      </c>
      <c r="E11" s="108" t="str">
        <f>IF('Batch 1'!E54="","",'Batch 1'!E54)</f>
        <v/>
      </c>
      <c r="F11" s="108" t="str">
        <f>IF('Batch 1'!F54="","",'Batch 1'!F54)</f>
        <v/>
      </c>
      <c r="G11" s="108" t="str">
        <f>IF('Batch 1'!G54="","",'Batch 1'!G54)</f>
        <v/>
      </c>
    </row>
    <row r="12" spans="1:7" ht="16" customHeight="1" x14ac:dyDescent="0.15">
      <c r="A12" s="21" t="s">
        <v>59</v>
      </c>
      <c r="B12" s="14" t="s">
        <v>60</v>
      </c>
      <c r="C12" s="46"/>
      <c r="D12" s="116"/>
      <c r="E12" s="15"/>
      <c r="F12" s="15"/>
      <c r="G12" s="15"/>
    </row>
    <row r="13" spans="1:7" s="33" customFormat="1" ht="16" customHeight="1" outlineLevel="1" x14ac:dyDescent="0.15">
      <c r="A13" s="63" t="s">
        <v>61</v>
      </c>
      <c r="B13" s="79" t="s">
        <v>62</v>
      </c>
      <c r="C13" s="48" t="s">
        <v>63</v>
      </c>
      <c r="D13" s="64"/>
      <c r="E13" s="115" t="s">
        <v>64</v>
      </c>
      <c r="F13" s="115"/>
      <c r="G13" s="115"/>
    </row>
    <row r="14" spans="1:7" s="33" customFormat="1" ht="16" customHeight="1" outlineLevel="1" x14ac:dyDescent="0.15">
      <c r="A14" s="63" t="s">
        <v>390</v>
      </c>
      <c r="B14" s="79" t="s">
        <v>391</v>
      </c>
      <c r="C14" s="48"/>
      <c r="D14" s="64" t="s">
        <v>58</v>
      </c>
      <c r="E14" s="82" t="str">
        <f>IF(OR(E9="",E10="",E11=""),"",200/(1-(E10/100*(1-E11/100))-E9/100))</f>
        <v/>
      </c>
      <c r="F14" s="82" t="str">
        <f t="shared" ref="F14:G14" si="0">IF(OR(F9="",F10="",F11=""),"",200/(1-(F10/100*(1-F11/100))-F9/100))</f>
        <v/>
      </c>
      <c r="G14" s="82" t="str">
        <f t="shared" si="0"/>
        <v/>
      </c>
    </row>
    <row r="15" spans="1:7" s="33" customFormat="1" ht="16" customHeight="1" outlineLevel="1" x14ac:dyDescent="0.15">
      <c r="A15" s="63" t="s">
        <v>67</v>
      </c>
      <c r="B15" s="83" t="s">
        <v>392</v>
      </c>
      <c r="C15" s="48"/>
      <c r="D15" s="64" t="s">
        <v>35</v>
      </c>
      <c r="E15" s="82" t="str">
        <f>IF('Batch 1'!E13="","",'Batch 1'!E13)</f>
        <v/>
      </c>
      <c r="F15" s="82" t="str">
        <f>IF('Batch 1'!F13="","",'Batch 1'!F13)</f>
        <v/>
      </c>
      <c r="G15" s="82" t="str">
        <f>IF('Batch 1'!G13="","",'Batch 1'!G13)</f>
        <v/>
      </c>
    </row>
    <row r="16" spans="1:7" s="33" customFormat="1" ht="16" customHeight="1" outlineLevel="1" x14ac:dyDescent="0.15">
      <c r="A16" s="63" t="s">
        <v>69</v>
      </c>
      <c r="B16" s="83" t="s">
        <v>70</v>
      </c>
      <c r="C16" s="48"/>
      <c r="D16" s="64" t="s">
        <v>58</v>
      </c>
      <c r="E16" s="82" t="str">
        <f>IF(OR(E14="",E15=""),"",E14*(1/(1-E15/100)))</f>
        <v/>
      </c>
      <c r="F16" s="82" t="str">
        <f t="shared" ref="F16:G16" si="1">IF(OR(F14="",F15=""),"",F14*(1/(1-F15/100)))</f>
        <v/>
      </c>
      <c r="G16" s="82" t="str">
        <f t="shared" si="1"/>
        <v/>
      </c>
    </row>
    <row r="17" spans="1:7" ht="16" customHeight="1" outlineLevel="1" x14ac:dyDescent="0.15">
      <c r="A17" s="23" t="s">
        <v>393</v>
      </c>
      <c r="B17" s="6" t="s">
        <v>72</v>
      </c>
      <c r="C17" s="47"/>
      <c r="D17" s="64"/>
      <c r="E17" s="112"/>
      <c r="F17" s="112"/>
      <c r="G17" s="112"/>
    </row>
    <row r="18" spans="1:7" ht="16" customHeight="1" outlineLevel="1" x14ac:dyDescent="0.15">
      <c r="A18" s="63" t="s">
        <v>394</v>
      </c>
      <c r="B18" s="71" t="s">
        <v>74</v>
      </c>
      <c r="C18" s="48" t="s">
        <v>75</v>
      </c>
      <c r="D18" s="64" t="s">
        <v>35</v>
      </c>
      <c r="E18" s="41">
        <v>0.6</v>
      </c>
      <c r="F18" s="41">
        <v>0.6</v>
      </c>
      <c r="G18" s="41">
        <v>0.6</v>
      </c>
    </row>
    <row r="19" spans="1:7" ht="16" customHeight="1" outlineLevel="1" x14ac:dyDescent="0.15">
      <c r="A19" s="63" t="s">
        <v>395</v>
      </c>
      <c r="B19" s="71" t="s">
        <v>77</v>
      </c>
      <c r="C19" s="48" t="s">
        <v>78</v>
      </c>
      <c r="D19" s="64" t="s">
        <v>35</v>
      </c>
      <c r="E19" s="41">
        <v>1.8</v>
      </c>
      <c r="F19" s="41">
        <v>1.8</v>
      </c>
      <c r="G19" s="41">
        <v>1.8</v>
      </c>
    </row>
    <row r="20" spans="1:7" ht="16" customHeight="1" outlineLevel="1" x14ac:dyDescent="0.15">
      <c r="A20" s="63" t="s">
        <v>396</v>
      </c>
      <c r="B20" s="71" t="s">
        <v>80</v>
      </c>
      <c r="C20" s="48" t="s">
        <v>81</v>
      </c>
      <c r="D20" s="64" t="s">
        <v>35</v>
      </c>
      <c r="E20" s="41">
        <v>0.7</v>
      </c>
      <c r="F20" s="41">
        <v>0.7</v>
      </c>
      <c r="G20" s="41">
        <v>0.7</v>
      </c>
    </row>
    <row r="21" spans="1:7" ht="16" customHeight="1" outlineLevel="1" x14ac:dyDescent="0.15">
      <c r="A21" s="63" t="s">
        <v>397</v>
      </c>
      <c r="B21" s="71" t="s">
        <v>83</v>
      </c>
      <c r="C21" s="48" t="s">
        <v>84</v>
      </c>
      <c r="D21" s="64" t="s">
        <v>35</v>
      </c>
      <c r="E21" s="41">
        <v>0.8</v>
      </c>
      <c r="F21" s="41">
        <v>0.8</v>
      </c>
      <c r="G21" s="41">
        <v>0.8</v>
      </c>
    </row>
    <row r="22" spans="1:7" ht="16" customHeight="1" outlineLevel="1" x14ac:dyDescent="0.15">
      <c r="A22" s="63" t="s">
        <v>398</v>
      </c>
      <c r="B22" s="79" t="s">
        <v>399</v>
      </c>
      <c r="C22" s="48"/>
      <c r="D22" s="64" t="s">
        <v>58</v>
      </c>
      <c r="E22" s="82" t="str">
        <f>IF(E14="","",(E14-(E14*E10/100))*2)</f>
        <v/>
      </c>
      <c r="F22" s="82" t="str">
        <f>IF(F14="","",(F14-(F14*F10/100))*2)</f>
        <v/>
      </c>
      <c r="G22" s="82" t="str">
        <f>IF(G14="","",(G14-(G14*G10/100))*2)</f>
        <v/>
      </c>
    </row>
    <row r="23" spans="1:7" ht="16" customHeight="1" outlineLevel="1" x14ac:dyDescent="0.15">
      <c r="A23" s="63" t="s">
        <v>400</v>
      </c>
      <c r="B23" s="79" t="s">
        <v>401</v>
      </c>
      <c r="C23" s="48"/>
      <c r="D23" s="64" t="s">
        <v>35</v>
      </c>
      <c r="E23" s="41"/>
      <c r="F23" s="41"/>
      <c r="G23" s="41"/>
    </row>
    <row r="24" spans="1:7" ht="16" customHeight="1" outlineLevel="1" x14ac:dyDescent="0.15">
      <c r="A24" s="63" t="s">
        <v>402</v>
      </c>
      <c r="B24" s="79" t="s">
        <v>403</v>
      </c>
      <c r="C24" s="48"/>
      <c r="D24" s="64" t="s">
        <v>58</v>
      </c>
      <c r="E24" s="82" t="str">
        <f>IF(OR(E23="",E14=""),"",E20/100*(E14-(E14*E10/100))/(E23/100))</f>
        <v/>
      </c>
      <c r="F24" s="82" t="str">
        <f>IF(OR(F23="",F14=""),"",F20/100*(F14-(F14*F10/100))/(F23/100))</f>
        <v/>
      </c>
      <c r="G24" s="82" t="str">
        <f>IF(OR(G23="",G14=""),"",G20/100*(G14-(G14*G10/100))/(G23/100))</f>
        <v/>
      </c>
    </row>
    <row r="25" spans="1:7" ht="16" customHeight="1" outlineLevel="1" x14ac:dyDescent="0.15">
      <c r="A25" s="63" t="s">
        <v>404</v>
      </c>
      <c r="B25" s="79" t="s">
        <v>92</v>
      </c>
      <c r="C25" s="48"/>
      <c r="D25" s="64" t="s">
        <v>58</v>
      </c>
      <c r="E25" s="82" t="str">
        <f>IF(OR(AND(E15="",E9=""),OR(E15="",E9="")),"",1667-E22-E16+(E14*E10/100)-100)</f>
        <v/>
      </c>
      <c r="F25" s="82" t="str">
        <f>IF(OR(AND(F15="",F9=""),OR(F15="",F9="")),"",1667-F22-F16+(F14*F10/100)-100)</f>
        <v/>
      </c>
      <c r="G25" s="82" t="str">
        <f>IF(OR(AND(G15="",G9=""),OR(G15="",G9="")),"",1667-G22-G16+(G14*G10/100)-100)</f>
        <v/>
      </c>
    </row>
    <row r="26" spans="1:7" ht="16" customHeight="1" outlineLevel="1" x14ac:dyDescent="0.15">
      <c r="A26" s="63" t="s">
        <v>405</v>
      </c>
      <c r="B26" s="79" t="s">
        <v>406</v>
      </c>
      <c r="C26" s="48" t="s">
        <v>95</v>
      </c>
      <c r="D26" s="64" t="s">
        <v>35</v>
      </c>
      <c r="E26" s="82" t="str">
        <f>IF(OR(E14="",E10=""),"",E14/(1667+(E14*E10/100)))</f>
        <v/>
      </c>
      <c r="F26" s="82" t="str">
        <f>IF(OR(F14="",F10=""),"",F14/(1667+(F14*F10/100)))</f>
        <v/>
      </c>
      <c r="G26" s="82" t="str">
        <f>IF(OR(G14="",G10=""),"",G14/(1667+(G14*G10/100)))</f>
        <v/>
      </c>
    </row>
    <row r="27" spans="1:7" ht="16" customHeight="1" outlineLevel="1" x14ac:dyDescent="0.15">
      <c r="A27" s="63" t="s">
        <v>407</v>
      </c>
      <c r="B27" s="79" t="s">
        <v>408</v>
      </c>
      <c r="C27" s="48" t="s">
        <v>251</v>
      </c>
      <c r="D27" s="65"/>
      <c r="E27" s="42"/>
      <c r="F27" s="42"/>
      <c r="G27" s="42"/>
    </row>
    <row r="28" spans="1:7" ht="16" customHeight="1" outlineLevel="1" x14ac:dyDescent="0.15">
      <c r="A28" s="63" t="s">
        <v>409</v>
      </c>
      <c r="B28" s="79" t="s">
        <v>410</v>
      </c>
      <c r="C28" s="48" t="s">
        <v>411</v>
      </c>
      <c r="D28" s="64" t="s">
        <v>35</v>
      </c>
      <c r="E28" s="81">
        <v>0.8</v>
      </c>
      <c r="F28" s="81">
        <v>0.8</v>
      </c>
      <c r="G28" s="81">
        <v>0.8</v>
      </c>
    </row>
    <row r="29" spans="1:7" ht="15.75" customHeight="1" outlineLevel="1" x14ac:dyDescent="0.15">
      <c r="A29" s="63" t="s">
        <v>412</v>
      </c>
      <c r="B29" s="79" t="s">
        <v>413</v>
      </c>
      <c r="C29" s="48"/>
      <c r="D29" s="64" t="s">
        <v>414</v>
      </c>
      <c r="E29" s="41"/>
      <c r="F29" s="41"/>
      <c r="G29" s="41"/>
    </row>
    <row r="30" spans="1:7" ht="16" customHeight="1" x14ac:dyDescent="0.15">
      <c r="A30" s="21" t="s">
        <v>96</v>
      </c>
      <c r="B30" s="14" t="s">
        <v>97</v>
      </c>
      <c r="C30" s="46"/>
      <c r="D30" s="116"/>
      <c r="E30" s="15"/>
      <c r="F30" s="15"/>
      <c r="G30" s="15"/>
    </row>
    <row r="31" spans="1:7" ht="16" customHeight="1" outlineLevel="1" x14ac:dyDescent="0.15">
      <c r="A31" s="23" t="s">
        <v>98</v>
      </c>
      <c r="B31" s="6" t="s">
        <v>99</v>
      </c>
      <c r="C31" s="47"/>
      <c r="D31" s="65"/>
      <c r="E31" s="38"/>
      <c r="F31" s="38"/>
      <c r="G31" s="38"/>
    </row>
    <row r="32" spans="1:7" ht="16" customHeight="1" outlineLevel="1" x14ac:dyDescent="0.15">
      <c r="A32" s="63" t="s">
        <v>415</v>
      </c>
      <c r="B32" s="71" t="s">
        <v>101</v>
      </c>
      <c r="C32" s="48" t="s">
        <v>102</v>
      </c>
      <c r="D32" s="64"/>
      <c r="E32" s="13"/>
      <c r="F32" s="13"/>
      <c r="G32" s="13"/>
    </row>
    <row r="33" spans="1:7" ht="16" customHeight="1" outlineLevel="1" x14ac:dyDescent="0.15">
      <c r="A33" s="63" t="s">
        <v>416</v>
      </c>
      <c r="B33" s="71" t="s">
        <v>417</v>
      </c>
      <c r="C33" s="48" t="s">
        <v>418</v>
      </c>
      <c r="D33" s="64"/>
      <c r="E33" s="13"/>
      <c r="F33" s="13"/>
      <c r="G33" s="13"/>
    </row>
    <row r="34" spans="1:7" ht="16" customHeight="1" outlineLevel="1" x14ac:dyDescent="0.15">
      <c r="A34" s="63" t="s">
        <v>419</v>
      </c>
      <c r="B34" s="71" t="s">
        <v>420</v>
      </c>
      <c r="C34" s="48" t="s">
        <v>421</v>
      </c>
      <c r="D34" s="64"/>
      <c r="E34" s="13"/>
      <c r="F34" s="13"/>
      <c r="G34" s="13"/>
    </row>
    <row r="35" spans="1:7" outlineLevel="1" x14ac:dyDescent="0.15">
      <c r="A35" s="63" t="s">
        <v>422</v>
      </c>
      <c r="B35" s="71" t="s">
        <v>423</v>
      </c>
      <c r="C35" s="48" t="s">
        <v>424</v>
      </c>
      <c r="D35" s="64"/>
      <c r="E35" s="13"/>
      <c r="F35" s="13"/>
      <c r="G35" s="13"/>
    </row>
    <row r="36" spans="1:7" ht="16" customHeight="1" outlineLevel="1" x14ac:dyDescent="0.15">
      <c r="A36" s="23" t="s">
        <v>200</v>
      </c>
      <c r="B36" s="6" t="s">
        <v>425</v>
      </c>
      <c r="C36" s="47"/>
      <c r="D36" s="64"/>
      <c r="E36" s="29"/>
      <c r="F36" s="29"/>
      <c r="G36" s="29"/>
    </row>
    <row r="37" spans="1:7" ht="16" customHeight="1" outlineLevel="1" x14ac:dyDescent="0.15">
      <c r="A37" s="63" t="s">
        <v>202</v>
      </c>
      <c r="B37" s="71" t="s">
        <v>426</v>
      </c>
      <c r="C37" s="48" t="s">
        <v>145</v>
      </c>
      <c r="D37" s="65" t="s">
        <v>35</v>
      </c>
      <c r="E37" s="29" t="str">
        <f>IF(OR(E29=0,E40=0,E41=0),"",((E28*E29)-(E40*E41))/(E28*E29)*100)</f>
        <v/>
      </c>
      <c r="F37" s="29" t="str">
        <f>IF(OR(F29=0,F40=0,F41=0),"",((F28*F29)-(F40*F41))/(F28*F29)*100)</f>
        <v/>
      </c>
      <c r="G37" s="29" t="str">
        <f>IF(OR(G29=0,G40=0,G41=0),"",((G28*G29)-(G40*G41))/(G28*G29)*100)</f>
        <v/>
      </c>
    </row>
    <row r="38" spans="1:7" ht="16" customHeight="1" outlineLevel="1" x14ac:dyDescent="0.15">
      <c r="A38" s="63" t="s">
        <v>204</v>
      </c>
      <c r="B38" s="71" t="s">
        <v>427</v>
      </c>
      <c r="C38" s="66" t="s">
        <v>179</v>
      </c>
      <c r="D38" s="65" t="s">
        <v>35</v>
      </c>
      <c r="E38" s="29" t="str">
        <f>IF(OR(E29=0,E40=0,E41=0,E43=0,E53=0),"",E37*(1-E53/100)/(1-E43/100))</f>
        <v/>
      </c>
      <c r="F38" s="29" t="str">
        <f>IF(OR(F29=0,F40=0,F41=0,F43=0,F53=0),"",F37*(1-F53/100)/(1-F43/100))</f>
        <v/>
      </c>
      <c r="G38" s="29" t="str">
        <f>IF(OR(G29=0,G40=0,G41=0,G43=0,G53=0),"",G37*(1-G53/100)/(1-G43/100))</f>
        <v/>
      </c>
    </row>
    <row r="39" spans="1:7" ht="16" customHeight="1" outlineLevel="1" x14ac:dyDescent="0.15">
      <c r="A39" s="23" t="s">
        <v>428</v>
      </c>
      <c r="B39" s="6" t="s">
        <v>429</v>
      </c>
      <c r="C39" s="47"/>
      <c r="D39" s="64"/>
      <c r="E39" s="29"/>
      <c r="F39" s="29"/>
      <c r="G39" s="29"/>
    </row>
    <row r="40" spans="1:7" ht="16" customHeight="1" outlineLevel="1" x14ac:dyDescent="0.15">
      <c r="A40" s="63" t="s">
        <v>430</v>
      </c>
      <c r="B40" s="71" t="s">
        <v>431</v>
      </c>
      <c r="C40" s="66"/>
      <c r="D40" s="65" t="s">
        <v>432</v>
      </c>
      <c r="E40" s="67"/>
      <c r="F40" s="67"/>
      <c r="G40" s="67"/>
    </row>
    <row r="41" spans="1:7" ht="16" customHeight="1" outlineLevel="1" x14ac:dyDescent="0.15">
      <c r="A41" s="63" t="s">
        <v>433</v>
      </c>
      <c r="B41" s="71" t="s">
        <v>434</v>
      </c>
      <c r="C41" s="66"/>
      <c r="D41" s="65" t="s">
        <v>35</v>
      </c>
      <c r="E41" s="13"/>
      <c r="F41" s="13"/>
      <c r="G41" s="13"/>
    </row>
    <row r="42" spans="1:7" ht="16" customHeight="1" outlineLevel="1" x14ac:dyDescent="0.15">
      <c r="A42" s="23" t="s">
        <v>435</v>
      </c>
      <c r="B42" s="6" t="s">
        <v>436</v>
      </c>
      <c r="C42" s="47"/>
      <c r="D42" s="64"/>
      <c r="E42" s="29"/>
      <c r="F42" s="29"/>
      <c r="G42" s="29"/>
    </row>
    <row r="43" spans="1:7" ht="16" customHeight="1" outlineLevel="1" x14ac:dyDescent="0.15">
      <c r="A43" s="63" t="s">
        <v>437</v>
      </c>
      <c r="B43" s="71" t="s">
        <v>438</v>
      </c>
      <c r="C43" s="48" t="s">
        <v>439</v>
      </c>
      <c r="D43" s="64" t="s">
        <v>35</v>
      </c>
      <c r="E43" s="13"/>
      <c r="F43" s="13"/>
      <c r="G43" s="13"/>
    </row>
    <row r="44" spans="1:7" ht="15.75" customHeight="1" outlineLevel="1" x14ac:dyDescent="0.15">
      <c r="A44" s="63" t="s">
        <v>440</v>
      </c>
      <c r="B44" s="12" t="s">
        <v>441</v>
      </c>
      <c r="C44" s="48" t="s">
        <v>442</v>
      </c>
      <c r="D44" s="64" t="s">
        <v>35</v>
      </c>
      <c r="E44" s="13"/>
      <c r="F44" s="13"/>
      <c r="G44" s="13"/>
    </row>
    <row r="45" spans="1:7" ht="16" customHeight="1" outlineLevel="1" x14ac:dyDescent="0.15">
      <c r="A45" s="23" t="s">
        <v>443</v>
      </c>
      <c r="B45" s="74" t="s">
        <v>444</v>
      </c>
      <c r="C45" s="47"/>
      <c r="D45" s="64"/>
      <c r="E45" s="38"/>
      <c r="F45" s="38"/>
      <c r="G45" s="38"/>
    </row>
    <row r="46" spans="1:7" ht="16" customHeight="1" outlineLevel="1" x14ac:dyDescent="0.15">
      <c r="A46" s="63" t="s">
        <v>445</v>
      </c>
      <c r="B46" s="43" t="s">
        <v>446</v>
      </c>
      <c r="C46" s="48" t="s">
        <v>447</v>
      </c>
      <c r="D46" s="64"/>
      <c r="E46" s="13"/>
      <c r="F46" s="13"/>
      <c r="G46" s="13"/>
    </row>
    <row r="47" spans="1:7" ht="16" customHeight="1" outlineLevel="1" x14ac:dyDescent="0.15">
      <c r="A47" s="63" t="s">
        <v>448</v>
      </c>
      <c r="B47" s="43" t="s">
        <v>449</v>
      </c>
      <c r="C47" s="48" t="s">
        <v>450</v>
      </c>
      <c r="D47" s="64"/>
      <c r="E47" s="13"/>
      <c r="F47" s="13"/>
      <c r="G47" s="13"/>
    </row>
    <row r="48" spans="1:7" ht="16" customHeight="1" outlineLevel="1" x14ac:dyDescent="0.15">
      <c r="A48" s="63" t="s">
        <v>451</v>
      </c>
      <c r="B48" s="43" t="s">
        <v>452</v>
      </c>
      <c r="C48" s="48" t="s">
        <v>453</v>
      </c>
      <c r="D48" s="64"/>
      <c r="E48" s="13"/>
      <c r="F48" s="13"/>
      <c r="G48" s="13"/>
    </row>
    <row r="49" spans="1:7" ht="16" customHeight="1" outlineLevel="1" x14ac:dyDescent="0.15">
      <c r="A49" s="63" t="s">
        <v>454</v>
      </c>
      <c r="B49" s="43" t="s">
        <v>455</v>
      </c>
      <c r="C49" s="48" t="s">
        <v>456</v>
      </c>
      <c r="D49" s="64"/>
      <c r="E49" s="13"/>
      <c r="F49" s="13"/>
      <c r="G49" s="13"/>
    </row>
    <row r="50" spans="1:7" ht="16" customHeight="1" outlineLevel="1" x14ac:dyDescent="0.15">
      <c r="A50" s="63" t="s">
        <v>457</v>
      </c>
      <c r="B50" s="71" t="s">
        <v>458</v>
      </c>
      <c r="C50" s="48" t="s">
        <v>459</v>
      </c>
      <c r="D50" s="64" t="s">
        <v>35</v>
      </c>
      <c r="E50" s="13"/>
      <c r="F50" s="13"/>
      <c r="G50" s="13"/>
    </row>
    <row r="51" spans="1:7" ht="16" customHeight="1" outlineLevel="1" x14ac:dyDescent="0.15">
      <c r="A51" s="63" t="s">
        <v>460</v>
      </c>
      <c r="B51" s="12" t="s">
        <v>461</v>
      </c>
      <c r="C51" s="48" t="s">
        <v>462</v>
      </c>
      <c r="D51" s="64" t="s">
        <v>463</v>
      </c>
      <c r="E51" s="11"/>
      <c r="F51" s="11"/>
      <c r="G51" s="11"/>
    </row>
    <row r="52" spans="1:7" ht="16" customHeight="1" x14ac:dyDescent="0.15">
      <c r="A52" s="23" t="s">
        <v>464</v>
      </c>
      <c r="B52" s="6" t="s">
        <v>465</v>
      </c>
      <c r="C52" s="47"/>
      <c r="D52" s="64"/>
      <c r="E52" s="29"/>
      <c r="F52" s="29"/>
      <c r="G52" s="29"/>
    </row>
    <row r="53" spans="1:7" ht="16" customHeight="1" outlineLevel="1" x14ac:dyDescent="0.15">
      <c r="A53" s="63" t="s">
        <v>466</v>
      </c>
      <c r="B53" s="75" t="s">
        <v>438</v>
      </c>
      <c r="C53" s="48" t="s">
        <v>467</v>
      </c>
      <c r="D53" s="64" t="s">
        <v>35</v>
      </c>
      <c r="E53" s="13"/>
      <c r="F53" s="13"/>
      <c r="G53" s="13"/>
    </row>
    <row r="54" spans="1:7" ht="16" customHeight="1" outlineLevel="1" x14ac:dyDescent="0.15">
      <c r="A54" s="63" t="s">
        <v>468</v>
      </c>
      <c r="B54" s="12" t="s">
        <v>441</v>
      </c>
      <c r="C54" s="48" t="s">
        <v>469</v>
      </c>
      <c r="D54" s="64" t="s">
        <v>35</v>
      </c>
      <c r="E54" s="13"/>
      <c r="F54" s="13"/>
      <c r="G54" s="13"/>
    </row>
    <row r="55" spans="1:7" ht="16" customHeight="1" outlineLevel="1" x14ac:dyDescent="0.15">
      <c r="A55" s="23" t="s">
        <v>470</v>
      </c>
      <c r="B55" s="74" t="s">
        <v>444</v>
      </c>
      <c r="C55" s="47"/>
      <c r="D55" s="64"/>
      <c r="E55" s="38"/>
      <c r="F55" s="38"/>
      <c r="G55" s="38"/>
    </row>
    <row r="56" spans="1:7" ht="16" customHeight="1" x14ac:dyDescent="0.15">
      <c r="A56" s="63" t="s">
        <v>471</v>
      </c>
      <c r="B56" s="43" t="s">
        <v>446</v>
      </c>
      <c r="C56" s="48" t="s">
        <v>472</v>
      </c>
      <c r="D56" s="64"/>
      <c r="E56" s="13"/>
      <c r="F56" s="13"/>
      <c r="G56" s="13"/>
    </row>
    <row r="57" spans="1:7" ht="16" customHeight="1" outlineLevel="1" x14ac:dyDescent="0.15">
      <c r="A57" s="63" t="s">
        <v>473</v>
      </c>
      <c r="B57" s="43" t="s">
        <v>449</v>
      </c>
      <c r="C57" s="48" t="s">
        <v>474</v>
      </c>
      <c r="D57" s="64"/>
      <c r="E57" s="13"/>
      <c r="F57" s="13"/>
      <c r="G57" s="13"/>
    </row>
    <row r="58" spans="1:7" ht="16" customHeight="1" x14ac:dyDescent="0.15">
      <c r="A58" s="63" t="s">
        <v>475</v>
      </c>
      <c r="B58" s="43" t="s">
        <v>452</v>
      </c>
      <c r="C58" s="48" t="s">
        <v>476</v>
      </c>
      <c r="D58" s="64"/>
      <c r="E58" s="13"/>
      <c r="F58" s="13"/>
      <c r="G58" s="13"/>
    </row>
    <row r="59" spans="1:7" ht="16" customHeight="1" outlineLevel="1" x14ac:dyDescent="0.15">
      <c r="A59" s="63" t="s">
        <v>477</v>
      </c>
      <c r="B59" s="43" t="s">
        <v>455</v>
      </c>
      <c r="C59" s="48" t="s">
        <v>478</v>
      </c>
      <c r="D59" s="64"/>
      <c r="E59" s="13"/>
      <c r="F59" s="13"/>
      <c r="G59" s="13"/>
    </row>
    <row r="60" spans="1:7" ht="16" customHeight="1" outlineLevel="1" x14ac:dyDescent="0.15">
      <c r="A60" s="63" t="s">
        <v>479</v>
      </c>
      <c r="B60" s="71" t="s">
        <v>458</v>
      </c>
      <c r="C60" s="48" t="s">
        <v>480</v>
      </c>
      <c r="D60" s="64" t="s">
        <v>35</v>
      </c>
      <c r="E60" s="13"/>
      <c r="F60" s="13"/>
      <c r="G60" s="13"/>
    </row>
    <row r="61" spans="1:7" ht="16" customHeight="1" outlineLevel="1" x14ac:dyDescent="0.15">
      <c r="A61" s="63" t="s">
        <v>481</v>
      </c>
      <c r="B61" s="12" t="s">
        <v>461</v>
      </c>
      <c r="C61" s="48" t="s">
        <v>462</v>
      </c>
      <c r="D61" s="64" t="s">
        <v>463</v>
      </c>
      <c r="E61" s="11"/>
      <c r="F61" s="11"/>
      <c r="G61" s="11"/>
    </row>
    <row r="62" spans="1:7" ht="16" customHeight="1" x14ac:dyDescent="0.15">
      <c r="A62" s="63" t="s">
        <v>482</v>
      </c>
      <c r="B62" s="39" t="s">
        <v>483</v>
      </c>
      <c r="C62" s="47"/>
      <c r="D62" s="64"/>
      <c r="E62" s="29"/>
      <c r="F62" s="29"/>
      <c r="G62" s="29"/>
    </row>
    <row r="63" spans="1:7" ht="16" customHeight="1" outlineLevel="1" x14ac:dyDescent="0.15">
      <c r="A63" s="63" t="s">
        <v>484</v>
      </c>
      <c r="B63" s="40" t="s">
        <v>485</v>
      </c>
      <c r="C63" s="47"/>
      <c r="D63" s="64" t="s">
        <v>486</v>
      </c>
      <c r="E63" s="16">
        <f>SUM(E68:E73)</f>
        <v>0</v>
      </c>
      <c r="F63" s="16">
        <f t="shared" ref="F63:G63" si="2">SUM(F68:F73)</f>
        <v>0</v>
      </c>
      <c r="G63" s="16">
        <f t="shared" si="2"/>
        <v>0</v>
      </c>
    </row>
    <row r="64" spans="1:7" ht="16" customHeight="1" outlineLevel="1" x14ac:dyDescent="0.15">
      <c r="A64" s="63" t="s">
        <v>487</v>
      </c>
      <c r="B64" s="105" t="s">
        <v>488</v>
      </c>
      <c r="C64" s="47"/>
      <c r="D64" s="64"/>
      <c r="E64" s="11"/>
      <c r="F64" s="11"/>
      <c r="G64" s="11"/>
    </row>
    <row r="65" spans="1:7" ht="28" outlineLevel="1" x14ac:dyDescent="0.15">
      <c r="A65" s="63" t="s">
        <v>489</v>
      </c>
      <c r="B65" s="106" t="s">
        <v>490</v>
      </c>
      <c r="C65" s="47"/>
      <c r="D65" s="64"/>
      <c r="E65" s="11"/>
      <c r="F65" s="11"/>
      <c r="G65" s="11"/>
    </row>
    <row r="66" spans="1:7" ht="14" outlineLevel="1" x14ac:dyDescent="0.15">
      <c r="A66" s="63" t="s">
        <v>491</v>
      </c>
      <c r="B66" s="106" t="s">
        <v>492</v>
      </c>
      <c r="C66" s="47"/>
      <c r="D66" s="64"/>
      <c r="E66" s="11"/>
      <c r="F66" s="11"/>
      <c r="G66" s="11"/>
    </row>
    <row r="67" spans="1:7" ht="14" outlineLevel="1" x14ac:dyDescent="0.15">
      <c r="A67" s="63" t="s">
        <v>493</v>
      </c>
      <c r="B67" s="106" t="s">
        <v>494</v>
      </c>
      <c r="C67" s="47"/>
      <c r="D67" s="64"/>
      <c r="E67" s="11"/>
      <c r="F67" s="11"/>
      <c r="G67" s="11"/>
    </row>
    <row r="68" spans="1:7" ht="16" customHeight="1" outlineLevel="1" x14ac:dyDescent="0.15">
      <c r="A68" s="63" t="s">
        <v>495</v>
      </c>
      <c r="B68" s="17" t="s">
        <v>496</v>
      </c>
      <c r="C68" s="48" t="s">
        <v>497</v>
      </c>
      <c r="D68" s="64" t="s">
        <v>486</v>
      </c>
      <c r="E68" s="11"/>
      <c r="F68" s="11"/>
      <c r="G68" s="11"/>
    </row>
    <row r="69" spans="1:7" ht="16" customHeight="1" outlineLevel="1" x14ac:dyDescent="0.15">
      <c r="A69" s="63" t="s">
        <v>498</v>
      </c>
      <c r="B69" s="17" t="s">
        <v>499</v>
      </c>
      <c r="C69" s="48" t="s">
        <v>500</v>
      </c>
      <c r="D69" s="64" t="s">
        <v>486</v>
      </c>
      <c r="E69" s="11"/>
      <c r="F69" s="11"/>
      <c r="G69" s="11"/>
    </row>
    <row r="70" spans="1:7" ht="16" customHeight="1" outlineLevel="1" x14ac:dyDescent="0.15">
      <c r="A70" s="63" t="s">
        <v>501</v>
      </c>
      <c r="B70" s="17" t="s">
        <v>502</v>
      </c>
      <c r="C70" s="48" t="s">
        <v>503</v>
      </c>
      <c r="D70" s="64" t="s">
        <v>486</v>
      </c>
      <c r="E70" s="11"/>
      <c r="F70" s="11"/>
      <c r="G70" s="11"/>
    </row>
    <row r="71" spans="1:7" ht="16" customHeight="1" outlineLevel="1" x14ac:dyDescent="0.15">
      <c r="A71" s="63" t="s">
        <v>504</v>
      </c>
      <c r="B71" s="17" t="s">
        <v>505</v>
      </c>
      <c r="C71" s="48" t="s">
        <v>506</v>
      </c>
      <c r="D71" s="64" t="s">
        <v>486</v>
      </c>
      <c r="E71" s="11"/>
      <c r="F71" s="11"/>
      <c r="G71" s="11"/>
    </row>
    <row r="72" spans="1:7" ht="16" customHeight="1" outlineLevel="1" x14ac:dyDescent="0.15">
      <c r="A72" s="63" t="s">
        <v>507</v>
      </c>
      <c r="B72" s="17" t="s">
        <v>508</v>
      </c>
      <c r="C72" s="48" t="s">
        <v>509</v>
      </c>
      <c r="D72" s="64" t="s">
        <v>486</v>
      </c>
      <c r="E72" s="11"/>
      <c r="F72" s="11"/>
      <c r="G72" s="11"/>
    </row>
    <row r="73" spans="1:7" ht="16" customHeight="1" outlineLevel="1" x14ac:dyDescent="0.15">
      <c r="A73" s="63" t="s">
        <v>510</v>
      </c>
      <c r="B73" s="17" t="s">
        <v>511</v>
      </c>
      <c r="C73" s="48" t="s">
        <v>512</v>
      </c>
      <c r="D73" s="64" t="s">
        <v>486</v>
      </c>
      <c r="E73" s="11"/>
      <c r="F73" s="11"/>
      <c r="G73" s="11"/>
    </row>
    <row r="74" spans="1:7" ht="16" customHeight="1" x14ac:dyDescent="0.15">
      <c r="A74" s="63" t="s">
        <v>513</v>
      </c>
      <c r="B74" s="40" t="s">
        <v>514</v>
      </c>
      <c r="C74" s="47"/>
      <c r="D74" s="64" t="s">
        <v>515</v>
      </c>
      <c r="E74" s="16">
        <f>SUM(E76:E81)</f>
        <v>0</v>
      </c>
      <c r="F74" s="16">
        <f t="shared" ref="F74:G74" si="3">SUM(F76:F81)</f>
        <v>0</v>
      </c>
      <c r="G74" s="16">
        <f t="shared" si="3"/>
        <v>0</v>
      </c>
    </row>
    <row r="75" spans="1:7" ht="16" customHeight="1" x14ac:dyDescent="0.15">
      <c r="A75" s="63" t="s">
        <v>516</v>
      </c>
      <c r="B75" s="35" t="s">
        <v>517</v>
      </c>
      <c r="C75" s="48"/>
      <c r="D75" s="64" t="s">
        <v>515</v>
      </c>
      <c r="E75" s="34" t="str">
        <f>IF(OR(ISBLANK(E80),ISBLANK(E81)),"",SUM(E80:E81))</f>
        <v/>
      </c>
      <c r="F75" s="34" t="str">
        <f t="shared" ref="F75:G75" si="4">IF(OR(ISBLANK(F80),ISBLANK(F81)),"",SUM(F80:F81))</f>
        <v/>
      </c>
      <c r="G75" s="34" t="str">
        <f t="shared" si="4"/>
        <v/>
      </c>
    </row>
    <row r="76" spans="1:7" ht="16" customHeight="1" outlineLevel="1" x14ac:dyDescent="0.15">
      <c r="A76" s="63" t="s">
        <v>518</v>
      </c>
      <c r="B76" s="17" t="s">
        <v>519</v>
      </c>
      <c r="C76" s="48" t="s">
        <v>520</v>
      </c>
      <c r="D76" s="64" t="s">
        <v>515</v>
      </c>
      <c r="E76" s="11"/>
      <c r="F76" s="11"/>
      <c r="G76" s="11"/>
    </row>
    <row r="77" spans="1:7" ht="16" customHeight="1" outlineLevel="1" x14ac:dyDescent="0.15">
      <c r="A77" s="63" t="s">
        <v>521</v>
      </c>
      <c r="B77" s="17" t="s">
        <v>522</v>
      </c>
      <c r="C77" s="48" t="s">
        <v>523</v>
      </c>
      <c r="D77" s="64" t="s">
        <v>515</v>
      </c>
      <c r="E77" s="11"/>
      <c r="F77" s="11"/>
      <c r="G77" s="11"/>
    </row>
    <row r="78" spans="1:7" ht="16" customHeight="1" outlineLevel="1" x14ac:dyDescent="0.15">
      <c r="A78" s="63" t="s">
        <v>524</v>
      </c>
      <c r="B78" s="17" t="s">
        <v>525</v>
      </c>
      <c r="C78" s="48" t="s">
        <v>526</v>
      </c>
      <c r="D78" s="64" t="s">
        <v>515</v>
      </c>
      <c r="E78" s="11"/>
      <c r="F78" s="11"/>
      <c r="G78" s="11"/>
    </row>
    <row r="79" spans="1:7" ht="16" customHeight="1" outlineLevel="1" x14ac:dyDescent="0.15">
      <c r="A79" s="63" t="s">
        <v>527</v>
      </c>
      <c r="B79" s="17" t="s">
        <v>528</v>
      </c>
      <c r="C79" s="48" t="s">
        <v>529</v>
      </c>
      <c r="D79" s="64" t="s">
        <v>515</v>
      </c>
      <c r="E79" s="11"/>
      <c r="F79" s="11"/>
      <c r="G79" s="11"/>
    </row>
    <row r="80" spans="1:7" ht="16" customHeight="1" outlineLevel="1" x14ac:dyDescent="0.15">
      <c r="A80" s="63" t="s">
        <v>530</v>
      </c>
      <c r="B80" s="17" t="s">
        <v>531</v>
      </c>
      <c r="C80" s="48" t="s">
        <v>532</v>
      </c>
      <c r="D80" s="64" t="s">
        <v>515</v>
      </c>
      <c r="E80" s="11"/>
      <c r="F80" s="11"/>
      <c r="G80" s="11"/>
    </row>
    <row r="81" spans="1:7" ht="16" customHeight="1" outlineLevel="1" x14ac:dyDescent="0.15">
      <c r="A81" s="63" t="s">
        <v>533</v>
      </c>
      <c r="B81" s="17" t="s">
        <v>534</v>
      </c>
      <c r="C81" s="48" t="s">
        <v>535</v>
      </c>
      <c r="D81" s="64" t="s">
        <v>515</v>
      </c>
      <c r="E81" s="11"/>
      <c r="F81" s="11"/>
      <c r="G81" s="11"/>
    </row>
    <row r="82" spans="1:7" ht="16" customHeight="1" outlineLevel="1" x14ac:dyDescent="0.15">
      <c r="A82" s="23" t="s">
        <v>536</v>
      </c>
      <c r="B82" s="6" t="s">
        <v>537</v>
      </c>
      <c r="C82" s="47"/>
      <c r="D82" s="64"/>
      <c r="E82" s="29"/>
      <c r="F82" s="29"/>
      <c r="G82" s="29"/>
    </row>
    <row r="83" spans="1:7" ht="16" customHeight="1" outlineLevel="1" x14ac:dyDescent="0.15">
      <c r="A83" s="63" t="s">
        <v>538</v>
      </c>
      <c r="B83" s="12" t="s">
        <v>539</v>
      </c>
      <c r="C83" s="48" t="s">
        <v>540</v>
      </c>
      <c r="D83" s="64" t="s">
        <v>35</v>
      </c>
      <c r="E83" s="13"/>
      <c r="F83" s="13"/>
      <c r="G83" s="13"/>
    </row>
    <row r="84" spans="1:7" ht="16" customHeight="1" outlineLevel="1" x14ac:dyDescent="0.15">
      <c r="A84" s="63" t="s">
        <v>541</v>
      </c>
      <c r="B84" s="12" t="s">
        <v>542</v>
      </c>
      <c r="C84" s="48" t="s">
        <v>543</v>
      </c>
      <c r="D84" s="64"/>
      <c r="E84" s="13"/>
      <c r="F84" s="13"/>
      <c r="G84" s="13"/>
    </row>
    <row r="85" spans="1:7" ht="16" customHeight="1" outlineLevel="1" x14ac:dyDescent="0.15">
      <c r="A85" s="63" t="s">
        <v>544</v>
      </c>
      <c r="B85" s="12" t="s">
        <v>545</v>
      </c>
      <c r="C85" s="48" t="s">
        <v>546</v>
      </c>
      <c r="D85" s="64"/>
      <c r="E85" s="13"/>
      <c r="F85" s="13"/>
      <c r="G85" s="13"/>
    </row>
    <row r="86" spans="1:7" ht="16" customHeight="1" outlineLevel="1" x14ac:dyDescent="0.15">
      <c r="A86" s="63" t="s">
        <v>547</v>
      </c>
      <c r="B86" s="12" t="s">
        <v>548</v>
      </c>
      <c r="C86" s="48" t="s">
        <v>549</v>
      </c>
      <c r="D86" s="64"/>
      <c r="E86" s="13"/>
      <c r="F86" s="13"/>
      <c r="G86" s="13"/>
    </row>
    <row r="87" spans="1:7" ht="16" customHeight="1" outlineLevel="1" x14ac:dyDescent="0.15">
      <c r="A87" s="63" t="s">
        <v>550</v>
      </c>
      <c r="B87" s="12" t="s">
        <v>551</v>
      </c>
      <c r="C87" s="48" t="s">
        <v>552</v>
      </c>
      <c r="D87" s="64"/>
      <c r="E87" s="13"/>
      <c r="F87" s="13"/>
      <c r="G87" s="13"/>
    </row>
    <row r="88" spans="1:7" ht="16" customHeight="1" outlineLevel="1" x14ac:dyDescent="0.15">
      <c r="A88" s="63" t="s">
        <v>553</v>
      </c>
      <c r="B88" s="71" t="s">
        <v>554</v>
      </c>
      <c r="C88" s="48" t="s">
        <v>555</v>
      </c>
      <c r="D88" s="64" t="s">
        <v>35</v>
      </c>
      <c r="E88" s="13"/>
      <c r="F88" s="13"/>
      <c r="G88" s="13"/>
    </row>
    <row r="89" spans="1:7" ht="16" customHeight="1" outlineLevel="1" x14ac:dyDescent="0.15">
      <c r="A89" s="63" t="s">
        <v>556</v>
      </c>
      <c r="B89" s="75" t="s">
        <v>557</v>
      </c>
      <c r="C89" s="76"/>
      <c r="D89" s="77"/>
      <c r="E89" s="13"/>
      <c r="F89" s="13"/>
      <c r="G89" s="13"/>
    </row>
    <row r="90" spans="1:7" ht="16" customHeight="1" outlineLevel="1" x14ac:dyDescent="0.15">
      <c r="A90" s="63" t="s">
        <v>558</v>
      </c>
      <c r="B90" s="75" t="s">
        <v>559</v>
      </c>
      <c r="C90" s="76"/>
      <c r="D90" s="77" t="s">
        <v>560</v>
      </c>
      <c r="E90" s="13"/>
      <c r="F90" s="13"/>
      <c r="G90" s="13"/>
    </row>
    <row r="91" spans="1:7" ht="16" customHeight="1" outlineLevel="1" x14ac:dyDescent="0.15">
      <c r="A91" s="23" t="s">
        <v>561</v>
      </c>
      <c r="B91" s="6" t="s">
        <v>562</v>
      </c>
      <c r="C91" s="47"/>
      <c r="D91" s="64"/>
      <c r="E91" s="29"/>
      <c r="F91" s="29"/>
      <c r="G91" s="29"/>
    </row>
    <row r="92" spans="1:7" ht="16" customHeight="1" outlineLevel="1" x14ac:dyDescent="0.15">
      <c r="A92" s="63" t="s">
        <v>563</v>
      </c>
      <c r="B92" s="12" t="s">
        <v>539</v>
      </c>
      <c r="C92" s="48" t="s">
        <v>564</v>
      </c>
      <c r="D92" s="64" t="s">
        <v>35</v>
      </c>
      <c r="E92" s="13"/>
      <c r="F92" s="13"/>
      <c r="G92" s="13"/>
    </row>
    <row r="93" spans="1:7" ht="16" customHeight="1" outlineLevel="1" x14ac:dyDescent="0.15">
      <c r="A93" s="63" t="s">
        <v>565</v>
      </c>
      <c r="B93" s="12" t="s">
        <v>542</v>
      </c>
      <c r="C93" s="48" t="s">
        <v>566</v>
      </c>
      <c r="D93" s="64"/>
      <c r="E93" s="13"/>
      <c r="F93" s="13"/>
      <c r="G93" s="13"/>
    </row>
    <row r="94" spans="1:7" ht="16" customHeight="1" outlineLevel="1" x14ac:dyDescent="0.15">
      <c r="A94" s="63" t="s">
        <v>567</v>
      </c>
      <c r="B94" s="12" t="s">
        <v>545</v>
      </c>
      <c r="C94" s="48" t="s">
        <v>568</v>
      </c>
      <c r="D94" s="64"/>
      <c r="E94" s="13"/>
      <c r="F94" s="13"/>
      <c r="G94" s="13"/>
    </row>
    <row r="95" spans="1:7" ht="16" customHeight="1" outlineLevel="1" x14ac:dyDescent="0.15">
      <c r="A95" s="63" t="s">
        <v>569</v>
      </c>
      <c r="B95" s="12" t="s">
        <v>548</v>
      </c>
      <c r="C95" s="48" t="s">
        <v>570</v>
      </c>
      <c r="D95" s="64"/>
      <c r="E95" s="13"/>
      <c r="F95" s="13"/>
      <c r="G95" s="13"/>
    </row>
    <row r="96" spans="1:7" ht="16" customHeight="1" outlineLevel="1" x14ac:dyDescent="0.15">
      <c r="A96" s="63" t="s">
        <v>571</v>
      </c>
      <c r="B96" s="12" t="s">
        <v>551</v>
      </c>
      <c r="C96" s="48" t="s">
        <v>572</v>
      </c>
      <c r="D96" s="64"/>
      <c r="E96" s="13"/>
      <c r="F96" s="13"/>
      <c r="G96" s="13"/>
    </row>
    <row r="97" spans="1:7" ht="16" customHeight="1" outlineLevel="1" x14ac:dyDescent="0.15">
      <c r="A97" s="63" t="s">
        <v>573</v>
      </c>
      <c r="B97" s="71" t="s">
        <v>554</v>
      </c>
      <c r="C97" s="48" t="s">
        <v>574</v>
      </c>
      <c r="D97" s="64" t="s">
        <v>35</v>
      </c>
      <c r="E97" s="13"/>
      <c r="F97" s="13"/>
      <c r="G97" s="13"/>
    </row>
    <row r="98" spans="1:7" ht="16" customHeight="1" outlineLevel="1" x14ac:dyDescent="0.15">
      <c r="A98" s="21" t="s">
        <v>575</v>
      </c>
      <c r="B98" s="14" t="s">
        <v>576</v>
      </c>
      <c r="C98" s="46"/>
      <c r="D98" s="116"/>
      <c r="E98" s="15"/>
      <c r="F98" s="15"/>
      <c r="G98" s="15"/>
    </row>
    <row r="99" spans="1:7" ht="16" customHeight="1" x14ac:dyDescent="0.15">
      <c r="A99" s="63" t="s">
        <v>577</v>
      </c>
      <c r="B99" s="8" t="s">
        <v>578</v>
      </c>
      <c r="C99" s="48"/>
      <c r="D99" s="64" t="s">
        <v>35</v>
      </c>
      <c r="E99" s="36" t="str">
        <f>IF(OR(ISBLANK(E50),E50=0,ISBLANK(E60),E60=0),"",((((1-E50%)^2/E50%)-((1-E60%)^2/E60%))/((1-E50%)^2/E50%))*100)</f>
        <v/>
      </c>
      <c r="F99" s="36" t="str">
        <f>IF(OR(ISBLANK(F50),F50=0,ISBLANK(F60),F60=0),"",((((1-F50%)^2/F50%)-((1-F60%)^2/F60%))/((1-F50%)^2/F50%))*100)</f>
        <v/>
      </c>
      <c r="G99" s="36" t="str">
        <f>IF(OR(ISBLANK(G50),G50=0,ISBLANK(G60),G60=0),"",((((1-G50%)^2/G50%)-((1-G60%)^2/G60%))/((1-G50%)^2/G50%))*100)</f>
        <v/>
      </c>
    </row>
    <row r="100" spans="1:7" ht="16" customHeight="1" x14ac:dyDescent="0.15">
      <c r="A100" s="63" t="s">
        <v>579</v>
      </c>
      <c r="B100" s="20" t="s">
        <v>580</v>
      </c>
      <c r="C100" s="49"/>
      <c r="D100" s="64"/>
      <c r="E100" s="36" t="str">
        <f>IF(OR(ISBLANK(E84),ISBLANK(E93)),"",E93-E84)</f>
        <v/>
      </c>
      <c r="F100" s="36" t="str">
        <f>IF(OR(ISBLANK(F84),ISBLANK(F93)),"",F93-F84)</f>
        <v/>
      </c>
      <c r="G100" s="36" t="str">
        <f>IF(OR(ISBLANK(G84),ISBLANK(G93)),"",G93-G84)</f>
        <v/>
      </c>
    </row>
    <row r="101" spans="1:7" ht="100" customHeight="1" outlineLevel="1" x14ac:dyDescent="0.15">
      <c r="A101" s="25" t="s">
        <v>46</v>
      </c>
      <c r="B101" s="18" t="s">
        <v>581</v>
      </c>
      <c r="C101" s="50" t="s">
        <v>230</v>
      </c>
      <c r="D101" s="117"/>
      <c r="E101" s="19"/>
      <c r="F101" s="19"/>
      <c r="G101" s="19"/>
    </row>
    <row r="102" spans="1:7" x14ac:dyDescent="0.15">
      <c r="A102" s="118"/>
      <c r="D102" s="119"/>
    </row>
  </sheetData>
  <sheetProtection insertColumns="0"/>
  <phoneticPr fontId="3" type="noConversion"/>
  <conditionalFormatting sqref="E1:G1">
    <cfRule type="expression" dxfId="8" priority="5" stopIfTrue="1">
      <formula>AND(NOT(ISBLANK(E4)),OR(ISBLANK(E1),E1="[Enter ID]"))</formula>
    </cfRule>
  </conditionalFormatting>
  <conditionalFormatting sqref="E4:G6">
    <cfRule type="cellIs" dxfId="7" priority="1" stopIfTrue="1" operator="equal">
      <formula>0.6</formula>
    </cfRule>
  </conditionalFormatting>
  <conditionalFormatting sqref="E17:G18">
    <cfRule type="cellIs" dxfId="6" priority="10" stopIfTrue="1" operator="equal">
      <formula>0.6</formula>
    </cfRule>
  </conditionalFormatting>
  <conditionalFormatting sqref="E19:G19">
    <cfRule type="cellIs" dxfId="5" priority="11" stopIfTrue="1" operator="equal">
      <formula>1.8</formula>
    </cfRule>
  </conditionalFormatting>
  <conditionalFormatting sqref="E20:G20">
    <cfRule type="cellIs" dxfId="4" priority="12" stopIfTrue="1" operator="equal">
      <formula>0.7</formula>
    </cfRule>
  </conditionalFormatting>
  <conditionalFormatting sqref="E21:G21 E23:G23 E28:G29">
    <cfRule type="cellIs" dxfId="3" priority="13" stopIfTrue="1" operator="equal">
      <formula>0.8</formula>
    </cfRule>
  </conditionalFormatting>
  <conditionalFormatting sqref="E26:G26">
    <cfRule type="cellIs" dxfId="2" priority="72" stopIfTrue="1" operator="equal">
      <formula>15</formula>
    </cfRule>
  </conditionalFormatting>
  <conditionalFormatting sqref="E38:G38">
    <cfRule type="cellIs" dxfId="1" priority="4" operator="lessThan">
      <formula>65</formula>
    </cfRule>
  </conditionalFormatting>
  <conditionalFormatting sqref="F10:G11">
    <cfRule type="cellIs" dxfId="0" priority="2" operator="equal">
      <formula>0</formula>
    </cfRule>
  </conditionalFormatting>
  <dataValidations count="7">
    <dataValidation type="textLength" operator="lessThanOrEqual" allowBlank="1" showInputMessage="1" showErrorMessage="1" errorTitle="General Remarks" error="250 Charakters max" sqref="E101:G101" xr:uid="{00000000-0002-0000-0000-000001000000}">
      <formula1>250</formula1>
    </dataValidation>
    <dataValidation type="list" allowBlank="1" showInputMessage="1" showErrorMessage="1" errorTitle="Invalid Input" error="Please enter valid values or select by dropdown." sqref="E13:G13" xr:uid="{00000000-0002-0000-0000-000003000000}">
      <formula1>Method</formula1>
    </dataValidation>
    <dataValidation type="list" allowBlank="1" showInputMessage="1" showErrorMessage="1" sqref="E27:G27" xr:uid="{00000000-0002-0000-0000-000004000000}">
      <formula1>FlotationCell</formula1>
    </dataValidation>
    <dataValidation allowBlank="1" showErrorMessage="1" promptTitle="Input Information" prompt="Project Number and Counter_x000a_(e.g. 99 02 - 01)" sqref="E1:G1" xr:uid="{00000000-0002-0000-0000-00000A000000}"/>
    <dataValidation type="date" errorStyle="information" allowBlank="1" showInputMessage="1" showErrorMessage="1" errorTitle="Invalid Input" error="Please enter a date." sqref="E7:G7" xr:uid="{00000000-0002-0000-0000-00000B000000}">
      <formula1>1</formula1>
      <formula2>73415</formula2>
    </dataValidation>
    <dataValidation type="list" allowBlank="1" showInputMessage="1" showErrorMessage="1" sqref="E64:G65" xr:uid="{0BF52A85-800D-401E-9E0D-594E4DE161C9}">
      <formula1>YesNo</formula1>
    </dataValidation>
    <dataValidation type="list" allowBlank="1" showInputMessage="1" showErrorMessage="1" sqref="E66:G66" xr:uid="{CF7930BF-56C3-4BF8-A4B1-AC62202D3E6D}">
      <formula1>HowMany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3" orientation="portrait" r:id="rId1"/>
  <headerFooter alignWithMargins="0">
    <oddHeader>&amp;L&amp;8INGEDE e.V.&amp;R&amp;8Bietigheim-Bissingen, &amp;D</oddHeader>
    <oddFooter>&amp;L&amp;8&amp;A&amp;C&amp;8Seite &amp;P / &amp;N&amp;R&amp;8&amp;F</oddFooter>
  </headerFooter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F35"/>
  <sheetViews>
    <sheetView tabSelected="1" workbookViewId="0">
      <pane ySplit="9" topLeftCell="A10" activePane="bottomLeft" state="frozen"/>
      <selection pane="bottomLeft" activeCell="D25" sqref="D25"/>
    </sheetView>
  </sheetViews>
  <sheetFormatPr baseColWidth="10" defaultColWidth="11.33203125" defaultRowHeight="13" x14ac:dyDescent="0.15"/>
  <cols>
    <col min="1" max="1" width="11.33203125" style="53" customWidth="1"/>
    <col min="2" max="2" width="52.1640625" style="53" customWidth="1"/>
    <col min="3" max="3" width="23.6640625" style="53" customWidth="1"/>
    <col min="4" max="4" width="12.6640625" style="54" bestFit="1" customWidth="1"/>
    <col min="259" max="259" width="90.33203125" customWidth="1"/>
    <col min="260" max="260" width="12.6640625" bestFit="1" customWidth="1"/>
    <col min="515" max="515" width="90.33203125" customWidth="1"/>
    <col min="516" max="516" width="12.6640625" bestFit="1" customWidth="1"/>
    <col min="771" max="771" width="90.33203125" customWidth="1"/>
    <col min="772" max="772" width="12.6640625" bestFit="1" customWidth="1"/>
    <col min="1027" max="1027" width="90.33203125" customWidth="1"/>
    <col min="1028" max="1028" width="12.6640625" bestFit="1" customWidth="1"/>
    <col min="1283" max="1283" width="90.33203125" customWidth="1"/>
    <col min="1284" max="1284" width="12.6640625" bestFit="1" customWidth="1"/>
    <col min="1539" max="1539" width="90.33203125" customWidth="1"/>
    <col min="1540" max="1540" width="12.6640625" bestFit="1" customWidth="1"/>
    <col min="1795" max="1795" width="90.33203125" customWidth="1"/>
    <col min="1796" max="1796" width="12.6640625" bestFit="1" customWidth="1"/>
    <col min="2051" max="2051" width="90.33203125" customWidth="1"/>
    <col min="2052" max="2052" width="12.6640625" bestFit="1" customWidth="1"/>
    <col min="2307" max="2307" width="90.33203125" customWidth="1"/>
    <col min="2308" max="2308" width="12.6640625" bestFit="1" customWidth="1"/>
    <col min="2563" max="2563" width="90.33203125" customWidth="1"/>
    <col min="2564" max="2564" width="12.6640625" bestFit="1" customWidth="1"/>
    <col min="2819" max="2819" width="90.33203125" customWidth="1"/>
    <col min="2820" max="2820" width="12.6640625" bestFit="1" customWidth="1"/>
    <col min="3075" max="3075" width="90.33203125" customWidth="1"/>
    <col min="3076" max="3076" width="12.6640625" bestFit="1" customWidth="1"/>
    <col min="3331" max="3331" width="90.33203125" customWidth="1"/>
    <col min="3332" max="3332" width="12.6640625" bestFit="1" customWidth="1"/>
    <col min="3587" max="3587" width="90.33203125" customWidth="1"/>
    <col min="3588" max="3588" width="12.6640625" bestFit="1" customWidth="1"/>
    <col min="3843" max="3843" width="90.33203125" customWidth="1"/>
    <col min="3844" max="3844" width="12.6640625" bestFit="1" customWidth="1"/>
    <col min="4099" max="4099" width="90.33203125" customWidth="1"/>
    <col min="4100" max="4100" width="12.6640625" bestFit="1" customWidth="1"/>
    <col min="4355" max="4355" width="90.33203125" customWidth="1"/>
    <col min="4356" max="4356" width="12.6640625" bestFit="1" customWidth="1"/>
    <col min="4611" max="4611" width="90.33203125" customWidth="1"/>
    <col min="4612" max="4612" width="12.6640625" bestFit="1" customWidth="1"/>
    <col min="4867" max="4867" width="90.33203125" customWidth="1"/>
    <col min="4868" max="4868" width="12.6640625" bestFit="1" customWidth="1"/>
    <col min="5123" max="5123" width="90.33203125" customWidth="1"/>
    <col min="5124" max="5124" width="12.6640625" bestFit="1" customWidth="1"/>
    <col min="5379" max="5379" width="90.33203125" customWidth="1"/>
    <col min="5380" max="5380" width="12.6640625" bestFit="1" customWidth="1"/>
    <col min="5635" max="5635" width="90.33203125" customWidth="1"/>
    <col min="5636" max="5636" width="12.6640625" bestFit="1" customWidth="1"/>
    <col min="5891" max="5891" width="90.33203125" customWidth="1"/>
    <col min="5892" max="5892" width="12.6640625" bestFit="1" customWidth="1"/>
    <col min="6147" max="6147" width="90.33203125" customWidth="1"/>
    <col min="6148" max="6148" width="12.6640625" bestFit="1" customWidth="1"/>
    <col min="6403" max="6403" width="90.33203125" customWidth="1"/>
    <col min="6404" max="6404" width="12.6640625" bestFit="1" customWidth="1"/>
    <col min="6659" max="6659" width="90.33203125" customWidth="1"/>
    <col min="6660" max="6660" width="12.6640625" bestFit="1" customWidth="1"/>
    <col min="6915" max="6915" width="90.33203125" customWidth="1"/>
    <col min="6916" max="6916" width="12.6640625" bestFit="1" customWidth="1"/>
    <col min="7171" max="7171" width="90.33203125" customWidth="1"/>
    <col min="7172" max="7172" width="12.6640625" bestFit="1" customWidth="1"/>
    <col min="7427" max="7427" width="90.33203125" customWidth="1"/>
    <col min="7428" max="7428" width="12.6640625" bestFit="1" customWidth="1"/>
    <col min="7683" max="7683" width="90.33203125" customWidth="1"/>
    <col min="7684" max="7684" width="12.6640625" bestFit="1" customWidth="1"/>
    <col min="7939" max="7939" width="90.33203125" customWidth="1"/>
    <col min="7940" max="7940" width="12.6640625" bestFit="1" customWidth="1"/>
    <col min="8195" max="8195" width="90.33203125" customWidth="1"/>
    <col min="8196" max="8196" width="12.6640625" bestFit="1" customWidth="1"/>
    <col min="8451" max="8451" width="90.33203125" customWidth="1"/>
    <col min="8452" max="8452" width="12.6640625" bestFit="1" customWidth="1"/>
    <col min="8707" max="8707" width="90.33203125" customWidth="1"/>
    <col min="8708" max="8708" width="12.6640625" bestFit="1" customWidth="1"/>
    <col min="8963" max="8963" width="90.33203125" customWidth="1"/>
    <col min="8964" max="8964" width="12.6640625" bestFit="1" customWidth="1"/>
    <col min="9219" max="9219" width="90.33203125" customWidth="1"/>
    <col min="9220" max="9220" width="12.6640625" bestFit="1" customWidth="1"/>
    <col min="9475" max="9475" width="90.33203125" customWidth="1"/>
    <col min="9476" max="9476" width="12.6640625" bestFit="1" customWidth="1"/>
    <col min="9731" max="9731" width="90.33203125" customWidth="1"/>
    <col min="9732" max="9732" width="12.6640625" bestFit="1" customWidth="1"/>
    <col min="9987" max="9987" width="90.33203125" customWidth="1"/>
    <col min="9988" max="9988" width="12.6640625" bestFit="1" customWidth="1"/>
    <col min="10243" max="10243" width="90.33203125" customWidth="1"/>
    <col min="10244" max="10244" width="12.6640625" bestFit="1" customWidth="1"/>
    <col min="10499" max="10499" width="90.33203125" customWidth="1"/>
    <col min="10500" max="10500" width="12.6640625" bestFit="1" customWidth="1"/>
    <col min="10755" max="10755" width="90.33203125" customWidth="1"/>
    <col min="10756" max="10756" width="12.6640625" bestFit="1" customWidth="1"/>
    <col min="11011" max="11011" width="90.33203125" customWidth="1"/>
    <col min="11012" max="11012" width="12.6640625" bestFit="1" customWidth="1"/>
    <col min="11267" max="11267" width="90.33203125" customWidth="1"/>
    <col min="11268" max="11268" width="12.6640625" bestFit="1" customWidth="1"/>
    <col min="11523" max="11523" width="90.33203125" customWidth="1"/>
    <col min="11524" max="11524" width="12.6640625" bestFit="1" customWidth="1"/>
    <col min="11779" max="11779" width="90.33203125" customWidth="1"/>
    <col min="11780" max="11780" width="12.6640625" bestFit="1" customWidth="1"/>
    <col min="12035" max="12035" width="90.33203125" customWidth="1"/>
    <col min="12036" max="12036" width="12.6640625" bestFit="1" customWidth="1"/>
    <col min="12291" max="12291" width="90.33203125" customWidth="1"/>
    <col min="12292" max="12292" width="12.6640625" bestFit="1" customWidth="1"/>
    <col min="12547" max="12547" width="90.33203125" customWidth="1"/>
    <col min="12548" max="12548" width="12.6640625" bestFit="1" customWidth="1"/>
    <col min="12803" max="12803" width="90.33203125" customWidth="1"/>
    <col min="12804" max="12804" width="12.6640625" bestFit="1" customWidth="1"/>
    <col min="13059" max="13059" width="90.33203125" customWidth="1"/>
    <col min="13060" max="13060" width="12.6640625" bestFit="1" customWidth="1"/>
    <col min="13315" max="13315" width="90.33203125" customWidth="1"/>
    <col min="13316" max="13316" width="12.6640625" bestFit="1" customWidth="1"/>
    <col min="13571" max="13571" width="90.33203125" customWidth="1"/>
    <col min="13572" max="13572" width="12.6640625" bestFit="1" customWidth="1"/>
    <col min="13827" max="13827" width="90.33203125" customWidth="1"/>
    <col min="13828" max="13828" width="12.6640625" bestFit="1" customWidth="1"/>
    <col min="14083" max="14083" width="90.33203125" customWidth="1"/>
    <col min="14084" max="14084" width="12.6640625" bestFit="1" customWidth="1"/>
    <col min="14339" max="14339" width="90.33203125" customWidth="1"/>
    <col min="14340" max="14340" width="12.6640625" bestFit="1" customWidth="1"/>
    <col min="14595" max="14595" width="90.33203125" customWidth="1"/>
    <col min="14596" max="14596" width="12.6640625" bestFit="1" customWidth="1"/>
    <col min="14851" max="14851" width="90.33203125" customWidth="1"/>
    <col min="14852" max="14852" width="12.6640625" bestFit="1" customWidth="1"/>
    <col min="15107" max="15107" width="90.33203125" customWidth="1"/>
    <col min="15108" max="15108" width="12.6640625" bestFit="1" customWidth="1"/>
    <col min="15363" max="15363" width="90.33203125" customWidth="1"/>
    <col min="15364" max="15364" width="12.6640625" bestFit="1" customWidth="1"/>
    <col min="15619" max="15619" width="90.33203125" customWidth="1"/>
    <col min="15620" max="15620" width="12.6640625" bestFit="1" customWidth="1"/>
    <col min="15875" max="15875" width="90.33203125" customWidth="1"/>
    <col min="15876" max="15876" width="12.6640625" bestFit="1" customWidth="1"/>
    <col min="16131" max="16131" width="90.33203125" customWidth="1"/>
    <col min="16132" max="16132" width="12.6640625" bestFit="1" customWidth="1"/>
  </cols>
  <sheetData>
    <row r="1" spans="1:6" s="56" customFormat="1" x14ac:dyDescent="0.15">
      <c r="A1" s="52" t="s">
        <v>582</v>
      </c>
      <c r="B1" s="52"/>
      <c r="C1" s="52"/>
      <c r="D1" s="55"/>
    </row>
    <row r="2" spans="1:6" x14ac:dyDescent="0.15">
      <c r="A2" s="53" t="s">
        <v>583</v>
      </c>
      <c r="B2" s="53" t="s">
        <v>584</v>
      </c>
    </row>
    <row r="3" spans="1:6" x14ac:dyDescent="0.15">
      <c r="A3" s="53" t="s">
        <v>585</v>
      </c>
      <c r="B3" s="53" t="s">
        <v>586</v>
      </c>
    </row>
    <row r="4" spans="1:6" x14ac:dyDescent="0.15">
      <c r="A4" s="53" t="s">
        <v>587</v>
      </c>
      <c r="B4" s="69" t="s">
        <v>588</v>
      </c>
      <c r="C4" s="69"/>
    </row>
    <row r="7" spans="1:6" x14ac:dyDescent="0.15">
      <c r="A7" s="52" t="s">
        <v>589</v>
      </c>
    </row>
    <row r="9" spans="1:6" s="56" customFormat="1" x14ac:dyDescent="0.15">
      <c r="A9" s="52" t="s">
        <v>590</v>
      </c>
      <c r="B9" s="52" t="s">
        <v>591</v>
      </c>
      <c r="C9" s="52" t="s">
        <v>230</v>
      </c>
      <c r="D9" s="55" t="s">
        <v>592</v>
      </c>
      <c r="E9" s="56" t="s">
        <v>593</v>
      </c>
      <c r="F9" s="56" t="s">
        <v>594</v>
      </c>
    </row>
    <row r="10" spans="1:6" x14ac:dyDescent="0.15">
      <c r="A10" s="69" t="s">
        <v>595</v>
      </c>
      <c r="B10" s="69" t="s">
        <v>596</v>
      </c>
      <c r="C10" s="69"/>
      <c r="D10" s="54">
        <v>40960</v>
      </c>
      <c r="E10" s="70" t="s">
        <v>597</v>
      </c>
    </row>
    <row r="11" spans="1:6" x14ac:dyDescent="0.15">
      <c r="A11" s="69" t="s">
        <v>595</v>
      </c>
      <c r="B11" s="69" t="s">
        <v>598</v>
      </c>
      <c r="C11" s="69"/>
      <c r="D11" s="54">
        <v>40960</v>
      </c>
      <c r="E11" s="70" t="s">
        <v>597</v>
      </c>
    </row>
    <row r="12" spans="1:6" x14ac:dyDescent="0.15">
      <c r="A12" s="69" t="s">
        <v>595</v>
      </c>
      <c r="B12" s="69" t="s">
        <v>599</v>
      </c>
      <c r="C12" s="69"/>
      <c r="D12" s="54">
        <v>40960</v>
      </c>
      <c r="E12" s="70" t="s">
        <v>597</v>
      </c>
    </row>
    <row r="13" spans="1:6" x14ac:dyDescent="0.15">
      <c r="A13" s="69" t="s">
        <v>595</v>
      </c>
      <c r="B13" s="53" t="s">
        <v>600</v>
      </c>
      <c r="D13" s="54">
        <v>40999</v>
      </c>
      <c r="E13" s="70" t="s">
        <v>597</v>
      </c>
    </row>
    <row r="14" spans="1:6" x14ac:dyDescent="0.15">
      <c r="A14" s="69" t="s">
        <v>601</v>
      </c>
      <c r="B14" s="69" t="s">
        <v>602</v>
      </c>
      <c r="C14" s="69" t="s">
        <v>603</v>
      </c>
      <c r="D14" s="54">
        <v>41128</v>
      </c>
      <c r="E14" s="70" t="s">
        <v>597</v>
      </c>
    </row>
    <row r="15" spans="1:6" x14ac:dyDescent="0.15">
      <c r="A15" s="69" t="s">
        <v>601</v>
      </c>
      <c r="B15" s="69" t="s">
        <v>602</v>
      </c>
      <c r="C15" s="69" t="s">
        <v>604</v>
      </c>
      <c r="D15" s="54">
        <v>41128</v>
      </c>
      <c r="E15" s="70" t="s">
        <v>597</v>
      </c>
    </row>
    <row r="16" spans="1:6" x14ac:dyDescent="0.15">
      <c r="A16" s="69" t="s">
        <v>601</v>
      </c>
      <c r="B16" s="69" t="s">
        <v>602</v>
      </c>
      <c r="C16" s="69" t="s">
        <v>605</v>
      </c>
      <c r="D16" s="54">
        <v>41128</v>
      </c>
      <c r="E16" s="70" t="s">
        <v>597</v>
      </c>
    </row>
    <row r="17" spans="1:6" x14ac:dyDescent="0.15">
      <c r="A17" s="69" t="s">
        <v>601</v>
      </c>
      <c r="B17" s="69" t="s">
        <v>602</v>
      </c>
      <c r="C17" s="53" t="s">
        <v>606</v>
      </c>
      <c r="D17" s="54">
        <v>41128</v>
      </c>
      <c r="E17" s="70" t="s">
        <v>597</v>
      </c>
    </row>
    <row r="18" spans="1:6" x14ac:dyDescent="0.15">
      <c r="A18" s="69" t="s">
        <v>601</v>
      </c>
      <c r="B18" s="69" t="s">
        <v>607</v>
      </c>
      <c r="C18" s="69" t="s">
        <v>608</v>
      </c>
      <c r="D18" s="54">
        <v>41128</v>
      </c>
      <c r="E18" s="70" t="s">
        <v>597</v>
      </c>
    </row>
    <row r="19" spans="1:6" x14ac:dyDescent="0.15">
      <c r="A19" s="69" t="s">
        <v>609</v>
      </c>
      <c r="B19" s="69" t="s">
        <v>610</v>
      </c>
      <c r="C19" s="69" t="s">
        <v>611</v>
      </c>
      <c r="D19" s="54">
        <v>41141</v>
      </c>
      <c r="E19" s="69" t="s">
        <v>612</v>
      </c>
    </row>
    <row r="20" spans="1:6" x14ac:dyDescent="0.15">
      <c r="A20" s="53" t="s">
        <v>613</v>
      </c>
      <c r="B20" s="53" t="s">
        <v>614</v>
      </c>
      <c r="D20" s="54">
        <v>41212</v>
      </c>
      <c r="E20" s="70" t="s">
        <v>612</v>
      </c>
    </row>
    <row r="21" spans="1:6" x14ac:dyDescent="0.15">
      <c r="A21" s="53" t="s">
        <v>615</v>
      </c>
      <c r="B21" s="53" t="s">
        <v>616</v>
      </c>
      <c r="D21" s="54">
        <v>41317</v>
      </c>
      <c r="E21" s="70" t="s">
        <v>612</v>
      </c>
    </row>
    <row r="22" spans="1:6" ht="28" x14ac:dyDescent="0.15">
      <c r="A22" s="69" t="s">
        <v>617</v>
      </c>
      <c r="B22" s="73" t="s">
        <v>618</v>
      </c>
      <c r="D22" s="54">
        <v>44501</v>
      </c>
      <c r="E22" s="70" t="s">
        <v>619</v>
      </c>
      <c r="F22" s="54"/>
    </row>
    <row r="23" spans="1:6" ht="14" x14ac:dyDescent="0.15">
      <c r="A23" s="69" t="s">
        <v>620</v>
      </c>
      <c r="B23" s="73" t="s">
        <v>621</v>
      </c>
      <c r="C23" s="69"/>
      <c r="D23" s="54">
        <v>45068</v>
      </c>
      <c r="E23" s="70" t="s">
        <v>619</v>
      </c>
      <c r="F23" s="54">
        <v>45068</v>
      </c>
    </row>
    <row r="24" spans="1:6" x14ac:dyDescent="0.15">
      <c r="A24" s="52" t="s">
        <v>622</v>
      </c>
      <c r="B24" s="69" t="s">
        <v>623</v>
      </c>
      <c r="D24" s="54">
        <v>45686</v>
      </c>
      <c r="E24" s="70" t="s">
        <v>619</v>
      </c>
      <c r="F24" s="54">
        <v>45686</v>
      </c>
    </row>
    <row r="25" spans="1:6" x14ac:dyDescent="0.15">
      <c r="B25" s="73"/>
      <c r="E25" s="70"/>
    </row>
    <row r="26" spans="1:6" x14ac:dyDescent="0.15">
      <c r="A26" s="69"/>
      <c r="B26" s="73"/>
      <c r="E26" s="70"/>
      <c r="F26" s="54"/>
    </row>
    <row r="27" spans="1:6" x14ac:dyDescent="0.15">
      <c r="B27" s="73"/>
      <c r="C27" s="73"/>
      <c r="E27" s="70"/>
    </row>
    <row r="28" spans="1:6" x14ac:dyDescent="0.15">
      <c r="E28" s="70"/>
    </row>
    <row r="29" spans="1:6" x14ac:dyDescent="0.15">
      <c r="B29" s="73"/>
      <c r="E29" s="70"/>
    </row>
    <row r="31" spans="1:6" x14ac:dyDescent="0.15">
      <c r="A31" s="69"/>
      <c r="B31" s="69"/>
      <c r="E31" s="70"/>
    </row>
    <row r="32" spans="1:6" x14ac:dyDescent="0.15">
      <c r="A32" s="69"/>
      <c r="B32" s="69"/>
      <c r="E32" s="70"/>
    </row>
    <row r="33" spans="1:5" x14ac:dyDescent="0.15">
      <c r="A33" s="69"/>
      <c r="B33" s="73"/>
      <c r="E33" s="70"/>
    </row>
    <row r="34" spans="1:5" x14ac:dyDescent="0.15">
      <c r="E34" s="70"/>
    </row>
    <row r="35" spans="1:5" x14ac:dyDescent="0.15">
      <c r="A35" s="84"/>
      <c r="B35" s="69"/>
      <c r="E35" s="70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5e06a-82da-49ac-ab86-4107f57c4b36" xsi:nil="true"/>
    <lcf76f155ced4ddcb4097134ff3c332f xmlns="42a6377f-c5c0-4308-a835-25a039eb7c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71374E9A664843B9A99CA9AECAF121" ma:contentTypeVersion="11" ma:contentTypeDescription="Create a new document." ma:contentTypeScope="" ma:versionID="35b868ed12942a3ca1192c81de3dbc97">
  <xsd:schema xmlns:xsd="http://www.w3.org/2001/XMLSchema" xmlns:xs="http://www.w3.org/2001/XMLSchema" xmlns:p="http://schemas.microsoft.com/office/2006/metadata/properties" xmlns:ns2="42a6377f-c5c0-4308-a835-25a039eb7c91" xmlns:ns3="d855e06a-82da-49ac-ab86-4107f57c4b36" targetNamespace="http://schemas.microsoft.com/office/2006/metadata/properties" ma:root="true" ma:fieldsID="cb74b2f26e9b95a2e10e4bfdefb14739" ns2:_="" ns3:_="">
    <xsd:import namespace="42a6377f-c5c0-4308-a835-25a039eb7c91"/>
    <xsd:import namespace="d855e06a-82da-49ac-ab86-4107f57c4b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6377f-c5c0-4308-a835-25a039eb7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fd9e7e7-7edf-4c35-b735-edef714d34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e06a-82da-49ac-ab86-4107f57c4b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5cbdf2a-2a41-4224-934c-7b23267d51bd}" ma:internalName="TaxCatchAll" ma:showField="CatchAllData" ma:web="d855e06a-82da-49ac-ab86-4107f57c4b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651A3A-5CD9-4BFA-A619-9761CAD3758D}">
  <ds:schemaRefs>
    <ds:schemaRef ds:uri="http://schemas.microsoft.com/office/2006/metadata/properties"/>
    <ds:schemaRef ds:uri="http://schemas.microsoft.com/office/infopath/2007/PartnerControls"/>
    <ds:schemaRef ds:uri="d855e06a-82da-49ac-ab86-4107f57c4b36"/>
    <ds:schemaRef ds:uri="42a6377f-c5c0-4308-a835-25a039eb7c91"/>
  </ds:schemaRefs>
</ds:datastoreItem>
</file>

<file path=customXml/itemProps2.xml><?xml version="1.0" encoding="utf-8"?>
<ds:datastoreItem xmlns:ds="http://schemas.openxmlformats.org/officeDocument/2006/customXml" ds:itemID="{87B9FE7D-AF31-4080-9CBB-F9CEA545A0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C00BD-E7CC-4A30-A352-75AB72D9DA1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General</vt:lpstr>
      <vt:lpstr>Batch 1</vt:lpstr>
      <vt:lpstr>Names</vt:lpstr>
      <vt:lpstr>Batch 2</vt:lpstr>
      <vt:lpstr>Log</vt:lpstr>
      <vt:lpstr>PaperFinishing</vt:lpstr>
      <vt:lpstr>PaperUse</vt:lpstr>
      <vt:lpstr>'Batch 2'!Print_Titles</vt:lpstr>
    </vt:vector>
  </TitlesOfParts>
  <Manager/>
  <Company>INGEDE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Labordatenerfassung</dc:title>
  <dc:subject>Version 2.3.0</dc:subject>
  <dc:creator>Christian Trieb</dc:creator>
  <cp:keywords/>
  <dc:description/>
  <cp:lastModifiedBy>Rose Deniz</cp:lastModifiedBy>
  <cp:revision/>
  <dcterms:created xsi:type="dcterms:W3CDTF">2005-11-09T12:56:04Z</dcterms:created>
  <dcterms:modified xsi:type="dcterms:W3CDTF">2026-06-14T18:57:18Z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0x0101004271374E9A664843B9A99CA9AECAF121</vt:lpwstr>
  </property>
  <property fmtid="{D5CDD505-2E9C-101B-9397-08002B2CF9AE}" pid="3" name="MediaServiceImageTags">
    <vt:lpwstr/>
  </property>
</Properties>
</file>